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Instrucciones" sheetId="8" r:id="rId1"/>
    <sheet name="Toma de datos y resultado" sheetId="1" r:id="rId2"/>
    <sheet name="Base de datos" sheetId="3" r:id="rId3"/>
    <sheet name="Cálculo conocidas" sheetId="7" state="hidden" r:id="rId4"/>
    <sheet name="Estimación de mediciones" sheetId="2" state="hidden" r:id="rId5"/>
    <sheet name="Cálculo estimadas" sheetId="4" state="hidden" r:id="rId6"/>
    <sheet name="Cálculo dique y contradique" sheetId="5" state="hidden" r:id="rId7"/>
    <sheet name="Dragado y rellenos" sheetId="6" state="hidden" r:id="rId8"/>
  </sheets>
  <calcPr calcId="145621"/>
</workbook>
</file>

<file path=xl/calcChain.xml><?xml version="1.0" encoding="utf-8"?>
<calcChain xmlns="http://schemas.openxmlformats.org/spreadsheetml/2006/main">
  <c r="B36" i="4" l="1"/>
  <c r="B35" i="4"/>
  <c r="B34" i="4"/>
  <c r="B31" i="4"/>
  <c r="B28" i="4"/>
  <c r="B26" i="4"/>
  <c r="B24" i="4"/>
  <c r="B23" i="4"/>
  <c r="B22" i="4"/>
  <c r="B20" i="4"/>
  <c r="B19" i="4"/>
  <c r="B18" i="4"/>
  <c r="B14" i="4"/>
  <c r="B12" i="4"/>
  <c r="B10" i="4"/>
  <c r="B9" i="4"/>
  <c r="B8" i="4"/>
  <c r="B6" i="4"/>
  <c r="C40" i="7" l="1"/>
  <c r="C39" i="7"/>
  <c r="C38" i="7"/>
  <c r="C35" i="7"/>
  <c r="C32" i="7"/>
  <c r="C30" i="7"/>
  <c r="C28" i="7"/>
  <c r="C27" i="7"/>
  <c r="C26" i="7"/>
  <c r="C25" i="7"/>
  <c r="C23" i="7"/>
  <c r="C22" i="7"/>
  <c r="C21" i="7"/>
  <c r="C20" i="7"/>
  <c r="C16" i="7"/>
  <c r="C14" i="7"/>
  <c r="C12" i="7"/>
  <c r="C11" i="7"/>
  <c r="C10" i="7"/>
  <c r="C9" i="7"/>
  <c r="C7" i="7"/>
  <c r="C6" i="7"/>
  <c r="C5" i="7"/>
  <c r="C4" i="7"/>
  <c r="B39" i="7" l="1"/>
  <c r="B14" i="7"/>
  <c r="B16" i="7"/>
  <c r="B10" i="7"/>
  <c r="B11" i="7"/>
  <c r="B12" i="7"/>
  <c r="D5" i="7" l="1"/>
  <c r="F5" i="7" s="1"/>
  <c r="D6" i="7"/>
  <c r="F6" i="7" s="1"/>
  <c r="D7" i="7"/>
  <c r="F7" i="7" s="1"/>
  <c r="D9" i="7"/>
  <c r="F9" i="7" s="1"/>
  <c r="D10" i="7"/>
  <c r="F10" i="7" s="1"/>
  <c r="D11" i="7"/>
  <c r="D12" i="7"/>
  <c r="F12" i="7" s="1"/>
  <c r="D14" i="7"/>
  <c r="D16" i="7"/>
  <c r="F16" i="7" s="1"/>
  <c r="D20" i="7"/>
  <c r="F20" i="7" s="1"/>
  <c r="D21" i="7"/>
  <c r="F21" i="7" s="1"/>
  <c r="D22" i="7"/>
  <c r="F22" i="7" s="1"/>
  <c r="D23" i="7"/>
  <c r="F23" i="7" s="1"/>
  <c r="D25" i="7"/>
  <c r="F25" i="7" s="1"/>
  <c r="D26" i="7"/>
  <c r="F26" i="7" s="1"/>
  <c r="D27" i="7"/>
  <c r="F27" i="7" s="1"/>
  <c r="D28" i="7"/>
  <c r="F28" i="7" s="1"/>
  <c r="D30" i="7"/>
  <c r="F30" i="7" s="1"/>
  <c r="D32" i="7"/>
  <c r="F32" i="7" s="1"/>
  <c r="D35" i="7"/>
  <c r="F35" i="7" s="1"/>
  <c r="D38" i="7"/>
  <c r="F38" i="7" s="1"/>
  <c r="D39" i="7"/>
  <c r="F39" i="7" s="1"/>
  <c r="D40" i="7"/>
  <c r="F40" i="7" s="1"/>
  <c r="D4" i="7"/>
  <c r="F4" i="7" s="1"/>
  <c r="B26" i="7"/>
  <c r="B27" i="7"/>
  <c r="B28" i="7"/>
  <c r="B30" i="7"/>
  <c r="B32" i="7"/>
  <c r="B35" i="7"/>
  <c r="B38" i="7"/>
  <c r="B40" i="7"/>
  <c r="B25" i="7"/>
  <c r="B21" i="7"/>
  <c r="B22" i="7"/>
  <c r="B23" i="7"/>
  <c r="B20" i="7"/>
  <c r="B9" i="7"/>
  <c r="B5" i="7"/>
  <c r="B6" i="7"/>
  <c r="B7" i="7"/>
  <c r="B4" i="7"/>
  <c r="E14" i="7" l="1"/>
  <c r="F14" i="7"/>
  <c r="E11" i="7"/>
  <c r="F11" i="7"/>
  <c r="I6" i="7" s="1"/>
  <c r="C81" i="1" s="1"/>
  <c r="E38" i="7"/>
  <c r="E35" i="7"/>
  <c r="E5" i="7"/>
  <c r="E32" i="7"/>
  <c r="E23" i="7"/>
  <c r="E30" i="7"/>
  <c r="E40" i="7"/>
  <c r="E26" i="7"/>
  <c r="E21" i="7"/>
  <c r="E7" i="7"/>
  <c r="E28" i="7"/>
  <c r="E22" i="7"/>
  <c r="E6" i="7"/>
  <c r="E20" i="7"/>
  <c r="E25" i="7"/>
  <c r="E12" i="7"/>
  <c r="E39" i="7"/>
  <c r="E16" i="7"/>
  <c r="E10" i="7"/>
  <c r="E9" i="7"/>
  <c r="E27" i="7"/>
  <c r="E4" i="7"/>
  <c r="I5" i="7" l="1"/>
  <c r="C79" i="1" l="1"/>
  <c r="I8" i="7"/>
  <c r="C83" i="1" s="1"/>
  <c r="B8" i="6"/>
  <c r="B5" i="4" l="1"/>
  <c r="B4" i="4"/>
  <c r="B31" i="2" l="1"/>
  <c r="C31" i="4" s="1"/>
  <c r="D31" i="4" s="1"/>
  <c r="B4" i="6"/>
  <c r="B35" i="2" s="1"/>
  <c r="C35" i="4" s="1"/>
  <c r="D35" i="4" s="1"/>
  <c r="B3" i="6"/>
  <c r="B5" i="6" l="1"/>
  <c r="B36" i="2" s="1"/>
  <c r="C36" i="4" s="1"/>
  <c r="D36" i="4" s="1"/>
  <c r="B34" i="2"/>
  <c r="C34" i="4" s="1"/>
  <c r="D34" i="4" s="1"/>
  <c r="E12" i="5"/>
  <c r="E14" i="5"/>
  <c r="E26" i="5"/>
  <c r="E28" i="5"/>
  <c r="D28" i="5"/>
  <c r="D14" i="5"/>
  <c r="F14" i="5" l="1"/>
  <c r="H14" i="5" s="1"/>
  <c r="B14" i="2" s="1"/>
  <c r="C14" i="4" s="1"/>
  <c r="D14" i="4" s="1"/>
  <c r="F28" i="5"/>
  <c r="H28" i="5" s="1"/>
  <c r="B28" i="2" s="1"/>
  <c r="C28" i="4" s="1"/>
  <c r="D28" i="4" s="1"/>
  <c r="E22" i="5"/>
  <c r="E23" i="5"/>
  <c r="E24" i="5"/>
  <c r="E8" i="5"/>
  <c r="E9" i="5"/>
  <c r="E10" i="5"/>
  <c r="C23" i="5" l="1"/>
  <c r="D23" i="5" s="1"/>
  <c r="F23" i="5" s="1"/>
  <c r="H23" i="5" s="1"/>
  <c r="B23" i="2" s="1"/>
  <c r="C23" i="4" s="1"/>
  <c r="D23" i="4" s="1"/>
  <c r="C24" i="5"/>
  <c r="D24" i="5" s="1"/>
  <c r="F24" i="5" s="1"/>
  <c r="H24" i="5" s="1"/>
  <c r="B24" i="2" s="1"/>
  <c r="C24" i="4" s="1"/>
  <c r="D24" i="4" s="1"/>
  <c r="C22" i="5"/>
  <c r="D22" i="5" s="1"/>
  <c r="F22" i="5" s="1"/>
  <c r="H22" i="5" s="1"/>
  <c r="B22" i="2" s="1"/>
  <c r="C22" i="4" s="1"/>
  <c r="D22" i="4" s="1"/>
  <c r="C9" i="5"/>
  <c r="C10" i="5"/>
  <c r="D10" i="5" s="1"/>
  <c r="F10" i="5" s="1"/>
  <c r="H10" i="5" s="1"/>
  <c r="B10" i="2" s="1"/>
  <c r="C10" i="4" s="1"/>
  <c r="D10" i="4" s="1"/>
  <c r="C8" i="5"/>
  <c r="E19" i="5" l="1"/>
  <c r="E20" i="5"/>
  <c r="E18" i="5"/>
  <c r="E5" i="5"/>
  <c r="E6" i="5"/>
  <c r="E4" i="5"/>
  <c r="B19" i="5"/>
  <c r="B20" i="5"/>
  <c r="B18" i="5"/>
  <c r="G18" i="5" s="1"/>
  <c r="B6" i="5"/>
  <c r="G6" i="5" s="1"/>
  <c r="B6" i="2" s="1"/>
  <c r="C6" i="4" s="1"/>
  <c r="D6" i="4" s="1"/>
  <c r="B4" i="5"/>
  <c r="D8" i="5" s="1"/>
  <c r="F8" i="5" s="1"/>
  <c r="H8" i="5" s="1"/>
  <c r="B8" i="2" s="1"/>
  <c r="C8" i="4" s="1"/>
  <c r="D8" i="4" s="1"/>
  <c r="B5" i="5"/>
  <c r="D9" i="5" l="1"/>
  <c r="F9" i="5" s="1"/>
  <c r="H9" i="5" s="1"/>
  <c r="B9" i="2" s="1"/>
  <c r="C9" i="4" s="1"/>
  <c r="D9" i="4" s="1"/>
  <c r="D26" i="5"/>
  <c r="F26" i="5" s="1"/>
  <c r="H26" i="5" s="1"/>
  <c r="B26" i="2" s="1"/>
  <c r="C26" i="4" s="1"/>
  <c r="D26" i="4" s="1"/>
  <c r="D12" i="5"/>
  <c r="F12" i="5" s="1"/>
  <c r="H12" i="5" s="1"/>
  <c r="B12" i="2" s="1"/>
  <c r="C12" i="4" s="1"/>
  <c r="D12" i="4" s="1"/>
  <c r="D19" i="5"/>
  <c r="F19" i="5" s="1"/>
  <c r="G19" i="5"/>
  <c r="B19" i="2" s="1"/>
  <c r="C19" i="4" s="1"/>
  <c r="D19" i="4" s="1"/>
  <c r="D18" i="5"/>
  <c r="F18" i="5" s="1"/>
  <c r="B18" i="2" s="1"/>
  <c r="C18" i="4" s="1"/>
  <c r="D18" i="4" s="1"/>
  <c r="D5" i="5"/>
  <c r="F5" i="5" s="1"/>
  <c r="G5" i="5"/>
  <c r="B5" i="2" s="1"/>
  <c r="C5" i="4" s="1"/>
  <c r="D5" i="4" s="1"/>
  <c r="D20" i="5"/>
  <c r="F20" i="5" s="1"/>
  <c r="G20" i="5"/>
  <c r="B20" i="2" s="1"/>
  <c r="C20" i="4" s="1"/>
  <c r="D20" i="4" s="1"/>
  <c r="D6" i="5"/>
  <c r="F6" i="5" s="1"/>
  <c r="D4" i="5"/>
  <c r="F4" i="5" s="1"/>
  <c r="G4" i="5" l="1"/>
  <c r="B4" i="2" s="1"/>
  <c r="C4" i="4" s="1"/>
  <c r="D4" i="4" s="1"/>
  <c r="H3" i="4" s="1"/>
  <c r="H6" i="4" s="1"/>
  <c r="H81" i="1" s="1"/>
</calcChain>
</file>

<file path=xl/sharedStrings.xml><?xml version="1.0" encoding="utf-8"?>
<sst xmlns="http://schemas.openxmlformats.org/spreadsheetml/2006/main" count="360" uniqueCount="101">
  <si>
    <t>Dique:</t>
  </si>
  <si>
    <t>Bloques:</t>
  </si>
  <si>
    <t>ud Bloque de hormigón manto principal exterior</t>
  </si>
  <si>
    <t>ud Bloque de hormigón primer manto secundario exterior</t>
  </si>
  <si>
    <t>ud Bloque de hormigón segundo manto secundario exterior</t>
  </si>
  <si>
    <t>ud Bloque de hormigón manto principal interior</t>
  </si>
  <si>
    <t>Escollera:</t>
  </si>
  <si>
    <t>m3 Escollera primer manto secundario exterior</t>
  </si>
  <si>
    <t>m3 Escollera segundo manto secundario exterior</t>
  </si>
  <si>
    <t>m3 Escollera manto principal interior</t>
  </si>
  <si>
    <t>m3 Escollera manto secundario interior</t>
  </si>
  <si>
    <t>Núcleo:</t>
  </si>
  <si>
    <t>m3 Todo uno de cantera</t>
  </si>
  <si>
    <t>Espaldón:</t>
  </si>
  <si>
    <t>m3 Hormigón en masa</t>
  </si>
  <si>
    <t>Contradique:</t>
  </si>
  <si>
    <t>Rellenos:</t>
  </si>
  <si>
    <t>m3 Relleno en zona portuaria</t>
  </si>
  <si>
    <t>Dragado:</t>
  </si>
  <si>
    <t>m3 Dragado del fondo marino</t>
  </si>
  <si>
    <t>m3 Dragado en roca</t>
  </si>
  <si>
    <t>m3 Transporte a vertedero con gánguil</t>
  </si>
  <si>
    <t>tn Bloque de hormigón manto principal exterior</t>
  </si>
  <si>
    <t>tn Bloque de hormigón primer manto secundario exterior</t>
  </si>
  <si>
    <t>tn Bloque de hormigón manto principal interior</t>
  </si>
  <si>
    <t>kg Escollera primer manto secundario exterior</t>
  </si>
  <si>
    <t>kg Escollera segundo manto secundario exterior</t>
  </si>
  <si>
    <t>kg Escollera manto principal interior</t>
  </si>
  <si>
    <t>Área en zona portuaria a rellenar</t>
  </si>
  <si>
    <t>Profundidad media área de relleno</t>
  </si>
  <si>
    <t>Superficie a dragar en arena</t>
  </si>
  <si>
    <t>Superficie de dragado en roca</t>
  </si>
  <si>
    <t>Profundidad media área de dragado en arena</t>
  </si>
  <si>
    <t>Profundidad deseada área de dragado en arena</t>
  </si>
  <si>
    <t>Profundidad media área de dragado en roca</t>
  </si>
  <si>
    <t>Profundidad deseada área de dragado en roca</t>
  </si>
  <si>
    <t>Área</t>
  </si>
  <si>
    <t>Longitud dique</t>
  </si>
  <si>
    <t>Volumen</t>
  </si>
  <si>
    <t>Longitud</t>
  </si>
  <si>
    <t>Unidades</t>
  </si>
  <si>
    <t>Bloque de hormigón manto principal exterior</t>
  </si>
  <si>
    <t>Bloque de hormigón primer manto secundario exterior</t>
  </si>
  <si>
    <t>Bloque de hormigón manto principal interior</t>
  </si>
  <si>
    <t>Lado cubo</t>
  </si>
  <si>
    <t>Longitud contradique</t>
  </si>
  <si>
    <t>Profundidad media en la base del dique</t>
  </si>
  <si>
    <t>Cota de coronación del dique sobre CP</t>
  </si>
  <si>
    <t>Máxima pleamar</t>
  </si>
  <si>
    <t>Escolleras:</t>
  </si>
  <si>
    <t>m3</t>
  </si>
  <si>
    <t>Lado equivalente</t>
  </si>
  <si>
    <t>Todo uno de cantera</t>
  </si>
  <si>
    <t>Escollera primer manto secundario exterior</t>
  </si>
  <si>
    <t>Escollera segundo manto secundario exterior</t>
  </si>
  <si>
    <t>Escollera manto principal interior</t>
  </si>
  <si>
    <t>Hormigón en masa</t>
  </si>
  <si>
    <t>Dragado en arena</t>
  </si>
  <si>
    <t>Dragado en roca</t>
  </si>
  <si>
    <t>Relleno en zona portuaria</t>
  </si>
  <si>
    <t>Transporte gáguil</t>
  </si>
  <si>
    <t>Precio</t>
  </si>
  <si>
    <t>Medición</t>
  </si>
  <si>
    <t>Coste=Precio*Medición</t>
  </si>
  <si>
    <t>Sumatorio</t>
  </si>
  <si>
    <t>Porcentaje representativo</t>
  </si>
  <si>
    <t>Resultado</t>
  </si>
  <si>
    <t>Altura deseada área de relleno</t>
  </si>
  <si>
    <t>Ancho camino de rodadura</t>
  </si>
  <si>
    <t>Colocación</t>
  </si>
  <si>
    <t>Mediciones conocidas</t>
  </si>
  <si>
    <t>Mediciones estimadas</t>
  </si>
  <si>
    <t>Sugerencia de precio</t>
  </si>
  <si>
    <t>Su precio</t>
  </si>
  <si>
    <t>Unidades de obra</t>
  </si>
  <si>
    <t>Coste aproximado a partir de mediciones estimadas</t>
  </si>
  <si>
    <t>Mediciones</t>
  </si>
  <si>
    <t>Coste propio</t>
  </si>
  <si>
    <t>Coste administración</t>
  </si>
  <si>
    <t>Baja</t>
  </si>
  <si>
    <t>Precio administración</t>
  </si>
  <si>
    <t>Precio propio</t>
  </si>
  <si>
    <t>Precio adm</t>
  </si>
  <si>
    <t>Coste propio=Precio propio*Medición</t>
  </si>
  <si>
    <t>Coste adm=Precio adm*Medición</t>
  </si>
  <si>
    <t>Sumatorio costes propios</t>
  </si>
  <si>
    <t>Sumatorio costes adm</t>
  </si>
  <si>
    <t>46,69 + Peso en Tn*30,44</t>
  </si>
  <si>
    <t>46,69 + Peso en Tn*30,46</t>
  </si>
  <si>
    <t>46,69 + Peso en Tn*30,48</t>
  </si>
  <si>
    <t>46,69 + Peso en Tn*30,50</t>
  </si>
  <si>
    <t>46,69 + Peso en Tn*30,52</t>
  </si>
  <si>
    <t>46,69 + Peso en Tn*30,54</t>
  </si>
  <si>
    <t>41,79 + 0,466*Peso en Tn</t>
  </si>
  <si>
    <t>14,47 + Peso en Tn*16,23</t>
  </si>
  <si>
    <t>14,47 + Peso en Tn*16,25</t>
  </si>
  <si>
    <t>14,47 + Peso en Tn*16,27</t>
  </si>
  <si>
    <t>14,47 + Peso en Tn*16,29</t>
  </si>
  <si>
    <t>14,47 + Peso en Tn*16,31</t>
  </si>
  <si>
    <t>14,47 + Peso en Tn*16,33</t>
  </si>
  <si>
    <t>88,48+30,91*Peso en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</si>
</sst>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0" fillId="2" borderId="0" xfId="0" applyFill="1" applyBorder="1"/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ont="1" applyFill="1"/>
    <xf numFmtId="0" fontId="1" fillId="4" borderId="0" xfId="0" applyFont="1" applyFill="1" applyAlignment="1">
      <alignment horizontal="right"/>
    </xf>
    <xf numFmtId="0" fontId="0" fillId="2" borderId="1" xfId="0" applyFill="1" applyBorder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0" fontId="0" fillId="3" borderId="0" xfId="0" applyNumberFormat="1" applyFill="1"/>
    <xf numFmtId="0" fontId="0" fillId="3" borderId="0" xfId="0" applyFill="1" applyBorder="1"/>
    <xf numFmtId="10" fontId="0" fillId="0" borderId="0" xfId="0" applyNumberFormat="1"/>
    <xf numFmtId="0" fontId="0" fillId="5" borderId="0" xfId="0" applyFill="1"/>
    <xf numFmtId="164" fontId="1" fillId="3" borderId="0" xfId="0" applyNumberFormat="1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64" fontId="0" fillId="2" borderId="1" xfId="0" applyNumberFormat="1" applyFill="1" applyBorder="1"/>
    <xf numFmtId="164" fontId="0" fillId="3" borderId="0" xfId="0" applyNumberFormat="1" applyFill="1" applyBorder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152400</xdr:rowOff>
    </xdr:from>
    <xdr:ext cx="7991475" cy="4476751"/>
    <xdr:sp macro="" textlink="">
      <xdr:nvSpPr>
        <xdr:cNvPr id="3" name="2 CuadroTexto"/>
        <xdr:cNvSpPr txBox="1"/>
      </xdr:nvSpPr>
      <xdr:spPr>
        <a:xfrm>
          <a:off x="180975" y="152400"/>
          <a:ext cx="7991475" cy="4476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600"/>
            <a:t>Instrucciones de uso:</a:t>
          </a:r>
        </a:p>
        <a:p>
          <a:r>
            <a:rPr lang="es-ES" sz="1600"/>
            <a:t>La aplicación consta</a:t>
          </a:r>
          <a:r>
            <a:rPr lang="es-ES" sz="1600" baseline="0"/>
            <a:t> de dos funciones, por un lado compara los costes  propios con los de la administración para unas unidades de obra que son muy representativas del coste total y por otro ayuda a seleccionar alternativas a la hora de elaborar un proyecto la administración, estimando el coste total en función de unos parámetros solicitados.</a:t>
          </a:r>
        </a:p>
        <a:p>
          <a:r>
            <a:rPr lang="es-ES" sz="1600" baseline="0"/>
            <a:t>Por el lado de la comparativa e</a:t>
          </a:r>
          <a:r>
            <a:rPr lang="es-ES" sz="1600"/>
            <a:t>n la hoja "Toma de datos y resultado" debe</a:t>
          </a:r>
          <a:r>
            <a:rPr lang="es-ES" sz="1600" baseline="0"/>
            <a:t> rellenar  en la parte izquierda con las mediciones que se solicitan procedentes del proyecto que le interese  ver de forma rápida si es viable para presentarse a concurso. En la hoja "Base de datos" debe introducir, en la parte izquierda nuevamente, los precios que tienen para su empresa y para la administración las distintas unidades de obra. </a:t>
          </a:r>
        </a:p>
        <a:p>
          <a:r>
            <a:rPr lang="es-ES" sz="1600" baseline="0"/>
            <a:t>Por el lado de la estimación del coste total de una obra, en la hoja "Toma de datos y resultado" debe rellenar en la parte derecha los parámetros solicitados. En la hoja "Base de datos", en la parte derecha también, debe rellenar con los precios de las unidades de obra.</a:t>
          </a:r>
        </a:p>
        <a:p>
          <a:r>
            <a:rPr lang="es-ES" sz="1600" baseline="0"/>
            <a:t>Los resultados se mostrarán en la hoja "Toma de datos y resultado". Para la primera función se mostrará el coste propio y de la administración para las unidades de obra consideradas y el porcentaje de baja que tiene el coste propio respecto del de la administración. Para la segunda función se presentará la estimación del coste total de la obra.</a:t>
          </a:r>
          <a:endParaRPr lang="es-ES" sz="16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2" sqref="A2"/>
    </sheetView>
  </sheetViews>
  <sheetFormatPr baseColWidth="10" defaultColWidth="0" defaultRowHeight="15" zeroHeight="1" x14ac:dyDescent="0.25"/>
  <cols>
    <col min="1" max="11" width="11.42578125" customWidth="1"/>
    <col min="12" max="16384" width="11.42578125" hidden="1"/>
  </cols>
  <sheetData>
    <row r="1" spans="1:1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4"/>
  <sheetViews>
    <sheetView topLeftCell="A67" workbookViewId="0">
      <selection activeCell="I29" sqref="I29"/>
    </sheetView>
  </sheetViews>
  <sheetFormatPr baseColWidth="10" defaultColWidth="0" defaultRowHeight="15" zeroHeight="1" x14ac:dyDescent="0.25"/>
  <cols>
    <col min="1" max="1" width="9.140625" style="1" customWidth="1"/>
    <col min="2" max="2" width="9.140625" customWidth="1"/>
    <col min="3" max="3" width="60.5703125" customWidth="1"/>
    <col min="4" max="4" width="12.5703125" customWidth="1"/>
    <col min="5" max="5" width="9.140625" customWidth="1"/>
    <col min="6" max="7" width="9.140625" style="1" customWidth="1"/>
    <col min="8" max="8" width="54.5703125" customWidth="1"/>
    <col min="9" max="11" width="9.140625" customWidth="1"/>
    <col min="12" max="12" width="12" hidden="1" customWidth="1"/>
    <col min="13" max="13" width="25.5703125" hidden="1" customWidth="1"/>
    <col min="14" max="33" width="0" hidden="1" customWidth="1"/>
    <col min="34" max="16384" width="9.140625" hidden="1"/>
  </cols>
  <sheetData>
    <row r="1" spans="2:33" x14ac:dyDescent="0.25">
      <c r="B1" s="7"/>
      <c r="C1" s="8" t="s">
        <v>70</v>
      </c>
      <c r="D1" s="7"/>
      <c r="E1" s="7"/>
      <c r="G1" s="7"/>
      <c r="H1" s="8" t="s">
        <v>71</v>
      </c>
      <c r="I1" s="7"/>
      <c r="J1" s="7"/>
      <c r="K1" s="1"/>
      <c r="L1" s="1"/>
      <c r="M1" s="1"/>
      <c r="N1" s="1"/>
      <c r="O1" s="1"/>
      <c r="P1" s="1"/>
      <c r="Q1" s="1"/>
      <c r="R1" s="1"/>
    </row>
    <row r="2" spans="2:33" x14ac:dyDescent="0.25">
      <c r="B2" s="6"/>
      <c r="C2" s="6"/>
      <c r="D2" s="6"/>
      <c r="E2" s="6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2:33" x14ac:dyDescent="0.25">
      <c r="B3" s="6"/>
      <c r="C3" s="15" t="s">
        <v>74</v>
      </c>
      <c r="D3" s="15" t="s">
        <v>76</v>
      </c>
      <c r="E3" s="6"/>
      <c r="G3" s="6"/>
      <c r="H3" s="9" t="s">
        <v>0</v>
      </c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2:33" x14ac:dyDescent="0.25">
      <c r="B4" s="6"/>
      <c r="C4" s="6"/>
      <c r="D4" s="6"/>
      <c r="E4" s="6"/>
      <c r="G4" s="6"/>
      <c r="H4" s="9"/>
      <c r="I4" s="6"/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 x14ac:dyDescent="0.25">
      <c r="B5" s="6"/>
      <c r="C5" s="9" t="s">
        <v>0</v>
      </c>
      <c r="D5" s="6"/>
      <c r="E5" s="6"/>
      <c r="G5" s="6"/>
      <c r="H5" s="10" t="s">
        <v>37</v>
      </c>
      <c r="I5" s="12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x14ac:dyDescent="0.25">
      <c r="B6" s="6"/>
      <c r="C6" s="9"/>
      <c r="D6" s="6"/>
      <c r="E6" s="6"/>
      <c r="G6" s="6"/>
      <c r="H6" s="10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x14ac:dyDescent="0.25">
      <c r="B7" s="6"/>
      <c r="C7" s="9" t="s">
        <v>1</v>
      </c>
      <c r="D7" s="6"/>
      <c r="E7" s="6"/>
      <c r="G7" s="6"/>
      <c r="H7" s="10" t="s">
        <v>68</v>
      </c>
      <c r="I7" s="12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x14ac:dyDescent="0.25">
      <c r="B8" s="6"/>
      <c r="C8" s="9"/>
      <c r="D8" s="6"/>
      <c r="E8" s="6"/>
      <c r="G8" s="6"/>
      <c r="H8" s="10"/>
      <c r="I8" s="6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x14ac:dyDescent="0.25">
      <c r="B9" s="6"/>
      <c r="C9" s="6" t="s">
        <v>2</v>
      </c>
      <c r="D9" s="12"/>
      <c r="E9" s="6"/>
      <c r="G9" s="6"/>
      <c r="H9" s="10" t="s">
        <v>47</v>
      </c>
      <c r="I9" s="12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x14ac:dyDescent="0.25">
      <c r="B10" s="6"/>
      <c r="C10" s="6"/>
      <c r="D10" s="6"/>
      <c r="E10" s="6"/>
      <c r="G10" s="6"/>
      <c r="H10" s="10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x14ac:dyDescent="0.25">
      <c r="B11" s="6"/>
      <c r="C11" s="6" t="s">
        <v>3</v>
      </c>
      <c r="D11" s="12"/>
      <c r="E11" s="6"/>
      <c r="G11" s="6"/>
      <c r="H11" s="10" t="s">
        <v>46</v>
      </c>
      <c r="I11" s="12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x14ac:dyDescent="0.25">
      <c r="B12" s="6"/>
      <c r="C12" s="6"/>
      <c r="D12" s="6"/>
      <c r="E12" s="6"/>
      <c r="G12" s="6"/>
      <c r="H12" s="10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 x14ac:dyDescent="0.25">
      <c r="B13" s="6"/>
      <c r="C13" s="6" t="s">
        <v>4</v>
      </c>
      <c r="D13" s="12"/>
      <c r="E13" s="6"/>
      <c r="G13" s="6"/>
      <c r="H13" s="10" t="s">
        <v>48</v>
      </c>
      <c r="I13" s="12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 x14ac:dyDescent="0.25">
      <c r="B14" s="6"/>
      <c r="C14" s="6"/>
      <c r="D14" s="6"/>
      <c r="E14" s="6"/>
      <c r="G14" s="6"/>
      <c r="H14" s="10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33" x14ac:dyDescent="0.25">
      <c r="B15" s="6"/>
      <c r="C15" s="6" t="s">
        <v>5</v>
      </c>
      <c r="D15" s="12"/>
      <c r="E15" s="6"/>
      <c r="G15" s="6"/>
      <c r="H15" s="9" t="s">
        <v>1</v>
      </c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x14ac:dyDescent="0.25">
      <c r="B16" s="6"/>
      <c r="C16" s="6"/>
      <c r="D16" s="6"/>
      <c r="E16" s="6"/>
      <c r="G16" s="6"/>
      <c r="H16" s="9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2:33" x14ac:dyDescent="0.25">
      <c r="B17" s="6"/>
      <c r="C17" s="9" t="s">
        <v>6</v>
      </c>
      <c r="D17" s="6"/>
      <c r="E17" s="6"/>
      <c r="G17" s="6"/>
      <c r="H17" s="6" t="s">
        <v>22</v>
      </c>
      <c r="I17" s="12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2:33" x14ac:dyDescent="0.25">
      <c r="B18" s="6"/>
      <c r="C18" s="9"/>
      <c r="D18" s="6"/>
      <c r="E18" s="6"/>
      <c r="G18" s="6"/>
      <c r="H18" s="6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2:33" x14ac:dyDescent="0.25">
      <c r="B19" s="6"/>
      <c r="C19" s="6" t="s">
        <v>7</v>
      </c>
      <c r="D19" s="12"/>
      <c r="E19" s="6"/>
      <c r="G19" s="6"/>
      <c r="H19" s="6" t="s">
        <v>23</v>
      </c>
      <c r="I19" s="12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2:33" x14ac:dyDescent="0.25">
      <c r="B20" s="6"/>
      <c r="C20" s="6"/>
      <c r="D20" s="6"/>
      <c r="E20" s="6"/>
      <c r="G20" s="6"/>
      <c r="H20" s="6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2:33" x14ac:dyDescent="0.25">
      <c r="B21" s="6"/>
      <c r="C21" s="6" t="s">
        <v>8</v>
      </c>
      <c r="D21" s="12"/>
      <c r="E21" s="6"/>
      <c r="G21" s="6"/>
      <c r="H21" s="6" t="s">
        <v>24</v>
      </c>
      <c r="I21" s="12"/>
      <c r="J21" s="6"/>
      <c r="K21" s="1"/>
      <c r="L21" s="5"/>
      <c r="M21" s="5"/>
      <c r="N21" s="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2:33" x14ac:dyDescent="0.25">
      <c r="B22" s="6"/>
      <c r="C22" s="6"/>
      <c r="D22" s="6"/>
      <c r="E22" s="6"/>
      <c r="G22" s="6"/>
      <c r="H22" s="6"/>
      <c r="I22" s="6"/>
      <c r="J22" s="6"/>
      <c r="K22" s="1"/>
      <c r="L22" s="5"/>
      <c r="M22" s="5"/>
      <c r="N22" s="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2:33" x14ac:dyDescent="0.25">
      <c r="B23" s="6"/>
      <c r="C23" s="6" t="s">
        <v>9</v>
      </c>
      <c r="D23" s="12"/>
      <c r="E23" s="6"/>
      <c r="G23" s="6"/>
      <c r="H23" s="9" t="s">
        <v>6</v>
      </c>
      <c r="I23" s="6"/>
      <c r="J23" s="6"/>
      <c r="K23" s="5"/>
      <c r="L23" s="5"/>
      <c r="M23" s="5"/>
      <c r="N23" s="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3" x14ac:dyDescent="0.25">
      <c r="B24" s="6"/>
      <c r="C24" s="6"/>
      <c r="D24" s="6"/>
      <c r="E24" s="6"/>
      <c r="G24" s="6"/>
      <c r="H24" s="9"/>
      <c r="I24" s="6"/>
      <c r="J24" s="6"/>
      <c r="K24" s="5"/>
      <c r="L24" s="5"/>
      <c r="M24" s="5"/>
      <c r="N24" s="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2:33" x14ac:dyDescent="0.25">
      <c r="B25" s="6"/>
      <c r="C25" s="6" t="s">
        <v>10</v>
      </c>
      <c r="D25" s="12"/>
      <c r="E25" s="6"/>
      <c r="G25" s="6"/>
      <c r="H25" s="6" t="s">
        <v>25</v>
      </c>
      <c r="I25" s="12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2:33" x14ac:dyDescent="0.25">
      <c r="B26" s="6"/>
      <c r="C26" s="6"/>
      <c r="D26" s="6"/>
      <c r="E26" s="6"/>
      <c r="G26" s="6"/>
      <c r="H26" s="6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2:33" x14ac:dyDescent="0.25">
      <c r="B27" s="6"/>
      <c r="C27" s="9" t="s">
        <v>11</v>
      </c>
      <c r="D27" s="6"/>
      <c r="E27" s="6"/>
      <c r="G27" s="6"/>
      <c r="H27" s="6" t="s">
        <v>26</v>
      </c>
      <c r="I27" s="12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2:33" x14ac:dyDescent="0.25">
      <c r="B28" s="6"/>
      <c r="C28" s="9"/>
      <c r="D28" s="6"/>
      <c r="E28" s="6"/>
      <c r="G28" s="6"/>
      <c r="H28" s="6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2:33" x14ac:dyDescent="0.25">
      <c r="B29" s="6"/>
      <c r="C29" s="6" t="s">
        <v>12</v>
      </c>
      <c r="D29" s="12"/>
      <c r="E29" s="6"/>
      <c r="G29" s="6"/>
      <c r="H29" s="6" t="s">
        <v>27</v>
      </c>
      <c r="I29" s="12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2:33" x14ac:dyDescent="0.25">
      <c r="B30" s="6"/>
      <c r="C30" s="6"/>
      <c r="D30" s="6"/>
      <c r="E30" s="6"/>
      <c r="G30" s="6"/>
      <c r="H30" s="6"/>
      <c r="I30" s="6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2:33" x14ac:dyDescent="0.25">
      <c r="B31" s="6"/>
      <c r="C31" s="9" t="s">
        <v>13</v>
      </c>
      <c r="D31" s="6"/>
      <c r="E31" s="6"/>
      <c r="G31" s="6"/>
      <c r="H31" s="9" t="s">
        <v>15</v>
      </c>
      <c r="I31" s="6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2:33" x14ac:dyDescent="0.25">
      <c r="B32" s="6"/>
      <c r="C32" s="9"/>
      <c r="D32" s="6"/>
      <c r="E32" s="6"/>
      <c r="G32" s="6"/>
      <c r="H32" s="9"/>
      <c r="I32" s="6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2:33" x14ac:dyDescent="0.25">
      <c r="B33" s="6"/>
      <c r="C33" s="6" t="s">
        <v>14</v>
      </c>
      <c r="D33" s="12"/>
      <c r="E33" s="6"/>
      <c r="G33" s="6"/>
      <c r="H33" s="10" t="s">
        <v>45</v>
      </c>
      <c r="I33" s="12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2:33" x14ac:dyDescent="0.25">
      <c r="B34" s="6"/>
      <c r="C34" s="6"/>
      <c r="D34" s="6"/>
      <c r="E34" s="6"/>
      <c r="G34" s="6"/>
      <c r="H34" s="10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3" x14ac:dyDescent="0.25">
      <c r="B35" s="6"/>
      <c r="C35" s="9" t="s">
        <v>15</v>
      </c>
      <c r="D35" s="6"/>
      <c r="E35" s="6"/>
      <c r="G35" s="6"/>
      <c r="H35" s="10" t="s">
        <v>68</v>
      </c>
      <c r="I35" s="12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2:33" x14ac:dyDescent="0.25">
      <c r="B36" s="6"/>
      <c r="C36" s="9"/>
      <c r="D36" s="6"/>
      <c r="E36" s="6"/>
      <c r="G36" s="6"/>
      <c r="H36" s="10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2:33" x14ac:dyDescent="0.25">
      <c r="B37" s="6"/>
      <c r="C37" s="9" t="s">
        <v>1</v>
      </c>
      <c r="D37" s="6"/>
      <c r="E37" s="6"/>
      <c r="G37" s="6"/>
      <c r="H37" s="10" t="s">
        <v>47</v>
      </c>
      <c r="I37" s="12"/>
      <c r="J37" s="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2:33" x14ac:dyDescent="0.25">
      <c r="B38" s="6"/>
      <c r="C38" s="9"/>
      <c r="D38" s="6"/>
      <c r="E38" s="6"/>
      <c r="G38" s="6"/>
      <c r="H38" s="10"/>
      <c r="I38" s="6"/>
      <c r="J38" s="6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2:33" x14ac:dyDescent="0.25">
      <c r="B39" s="6"/>
      <c r="C39" s="6" t="s">
        <v>2</v>
      </c>
      <c r="D39" s="12"/>
      <c r="E39" s="6"/>
      <c r="G39" s="6"/>
      <c r="H39" s="10" t="s">
        <v>46</v>
      </c>
      <c r="I39" s="12"/>
      <c r="J39" s="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3" x14ac:dyDescent="0.25">
      <c r="B40" s="6"/>
      <c r="C40" s="6"/>
      <c r="D40" s="6"/>
      <c r="E40" s="6"/>
      <c r="G40" s="6"/>
      <c r="H40" s="10"/>
      <c r="I40" s="6"/>
      <c r="J40" s="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2:33" x14ac:dyDescent="0.25">
      <c r="B41" s="6"/>
      <c r="C41" s="6" t="s">
        <v>3</v>
      </c>
      <c r="D41" s="12"/>
      <c r="E41" s="6"/>
      <c r="G41" s="6"/>
      <c r="H41" s="9" t="s">
        <v>1</v>
      </c>
      <c r="I41" s="6"/>
      <c r="J41" s="6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2:33" x14ac:dyDescent="0.25">
      <c r="B42" s="6"/>
      <c r="C42" s="6"/>
      <c r="D42" s="6"/>
      <c r="E42" s="6"/>
      <c r="G42" s="6"/>
      <c r="H42" s="9"/>
      <c r="I42" s="6"/>
      <c r="J42" s="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2:33" x14ac:dyDescent="0.25">
      <c r="B43" s="6"/>
      <c r="C43" s="6" t="s">
        <v>4</v>
      </c>
      <c r="D43" s="12"/>
      <c r="E43" s="6"/>
      <c r="G43" s="6"/>
      <c r="H43" s="6" t="s">
        <v>22</v>
      </c>
      <c r="I43" s="12"/>
      <c r="J43" s="6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2:33" x14ac:dyDescent="0.25">
      <c r="B44" s="6"/>
      <c r="C44" s="6"/>
      <c r="D44" s="6"/>
      <c r="E44" s="6"/>
      <c r="G44" s="6"/>
      <c r="H44" s="6"/>
      <c r="I44" s="6"/>
      <c r="J44" s="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2:33" x14ac:dyDescent="0.25">
      <c r="B45" s="6"/>
      <c r="C45" s="6" t="s">
        <v>5</v>
      </c>
      <c r="D45" s="12"/>
      <c r="E45" s="6"/>
      <c r="G45" s="6"/>
      <c r="H45" s="6" t="s">
        <v>23</v>
      </c>
      <c r="I45" s="12"/>
      <c r="J45" s="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2:33" x14ac:dyDescent="0.25">
      <c r="B46" s="6"/>
      <c r="C46" s="6"/>
      <c r="D46" s="6"/>
      <c r="E46" s="6"/>
      <c r="G46" s="6"/>
      <c r="H46" s="6"/>
      <c r="I46" s="6"/>
      <c r="J46" s="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2:33" x14ac:dyDescent="0.25">
      <c r="B47" s="6"/>
      <c r="C47" s="9" t="s">
        <v>6</v>
      </c>
      <c r="D47" s="6"/>
      <c r="E47" s="6"/>
      <c r="G47" s="6"/>
      <c r="H47" s="6" t="s">
        <v>24</v>
      </c>
      <c r="I47" s="12"/>
      <c r="J47" s="6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2:33" x14ac:dyDescent="0.25">
      <c r="B48" s="6"/>
      <c r="C48" s="9"/>
      <c r="D48" s="6"/>
      <c r="E48" s="6"/>
      <c r="G48" s="6"/>
      <c r="H48" s="6"/>
      <c r="I48" s="6"/>
      <c r="J48" s="6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2:33" x14ac:dyDescent="0.25">
      <c r="B49" s="6"/>
      <c r="C49" s="6" t="s">
        <v>7</v>
      </c>
      <c r="D49" s="12"/>
      <c r="E49" s="6"/>
      <c r="G49" s="6"/>
      <c r="H49" s="9" t="s">
        <v>6</v>
      </c>
      <c r="I49" s="6"/>
      <c r="J49" s="6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2:33" x14ac:dyDescent="0.25">
      <c r="B50" s="6"/>
      <c r="C50" s="6"/>
      <c r="D50" s="6"/>
      <c r="E50" s="6"/>
      <c r="G50" s="6"/>
      <c r="H50" s="9"/>
      <c r="I50" s="6"/>
      <c r="J50" s="6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2:33" x14ac:dyDescent="0.25">
      <c r="B51" s="6"/>
      <c r="C51" s="6" t="s">
        <v>8</v>
      </c>
      <c r="D51" s="12"/>
      <c r="E51" s="6"/>
      <c r="G51" s="6"/>
      <c r="H51" s="6" t="s">
        <v>25</v>
      </c>
      <c r="I51" s="12"/>
      <c r="J51" s="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2:33" x14ac:dyDescent="0.25">
      <c r="B52" s="6"/>
      <c r="C52" s="6"/>
      <c r="D52" s="6"/>
      <c r="E52" s="6"/>
      <c r="G52" s="6"/>
      <c r="H52" s="6"/>
      <c r="I52" s="6"/>
      <c r="J52" s="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2:33" x14ac:dyDescent="0.25">
      <c r="B53" s="6"/>
      <c r="C53" s="6" t="s">
        <v>9</v>
      </c>
      <c r="D53" s="12"/>
      <c r="E53" s="6"/>
      <c r="G53" s="6"/>
      <c r="H53" s="6" t="s">
        <v>26</v>
      </c>
      <c r="I53" s="12"/>
      <c r="J53" s="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2:33" x14ac:dyDescent="0.25">
      <c r="B54" s="6"/>
      <c r="C54" s="6"/>
      <c r="D54" s="6"/>
      <c r="E54" s="6"/>
      <c r="G54" s="6"/>
      <c r="H54" s="6"/>
      <c r="I54" s="6"/>
      <c r="J54" s="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2:33" x14ac:dyDescent="0.25">
      <c r="B55" s="6"/>
      <c r="C55" s="6" t="s">
        <v>10</v>
      </c>
      <c r="D55" s="12"/>
      <c r="E55" s="6"/>
      <c r="G55" s="6"/>
      <c r="H55" s="6" t="s">
        <v>27</v>
      </c>
      <c r="I55" s="12"/>
      <c r="J55" s="6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2:33" x14ac:dyDescent="0.25">
      <c r="B56" s="6"/>
      <c r="C56" s="6"/>
      <c r="D56" s="6"/>
      <c r="E56" s="6"/>
      <c r="G56" s="6"/>
      <c r="H56" s="6"/>
      <c r="I56" s="6"/>
      <c r="J56" s="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2:33" x14ac:dyDescent="0.25">
      <c r="B57" s="6"/>
      <c r="C57" s="9" t="s">
        <v>11</v>
      </c>
      <c r="D57" s="6"/>
      <c r="E57" s="6"/>
      <c r="G57" s="6"/>
      <c r="H57" s="9" t="s">
        <v>16</v>
      </c>
      <c r="I57" s="6"/>
      <c r="J57" s="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2:33" x14ac:dyDescent="0.25">
      <c r="B58" s="6"/>
      <c r="C58" s="9"/>
      <c r="D58" s="6"/>
      <c r="E58" s="6"/>
      <c r="G58" s="6"/>
      <c r="H58" s="9"/>
      <c r="I58" s="6"/>
      <c r="J58" s="6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2:33" x14ac:dyDescent="0.25">
      <c r="B59" s="6"/>
      <c r="C59" s="6" t="s">
        <v>12</v>
      </c>
      <c r="D59" s="12"/>
      <c r="E59" s="6"/>
      <c r="G59" s="6"/>
      <c r="H59" s="6" t="s">
        <v>28</v>
      </c>
      <c r="I59" s="12"/>
      <c r="J59" s="6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2:33" x14ac:dyDescent="0.25">
      <c r="B60" s="6"/>
      <c r="C60" s="6"/>
      <c r="D60" s="6"/>
      <c r="E60" s="6"/>
      <c r="G60" s="6"/>
      <c r="H60" s="6"/>
      <c r="I60" s="6"/>
      <c r="J60" s="6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2:33" x14ac:dyDescent="0.25">
      <c r="B61" s="6"/>
      <c r="C61" s="9" t="s">
        <v>13</v>
      </c>
      <c r="D61" s="6"/>
      <c r="E61" s="6"/>
      <c r="G61" s="6"/>
      <c r="H61" s="6" t="s">
        <v>29</v>
      </c>
      <c r="I61" s="12"/>
      <c r="J61" s="6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2:33" x14ac:dyDescent="0.25">
      <c r="B62" s="6"/>
      <c r="C62" s="9"/>
      <c r="D62" s="6"/>
      <c r="E62" s="6"/>
      <c r="G62" s="6"/>
      <c r="H62" s="6"/>
      <c r="I62" s="6"/>
      <c r="J62" s="6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2:33" x14ac:dyDescent="0.25">
      <c r="B63" s="6"/>
      <c r="C63" s="6" t="s">
        <v>14</v>
      </c>
      <c r="D63" s="12"/>
      <c r="E63" s="6"/>
      <c r="G63" s="6"/>
      <c r="H63" s="6" t="s">
        <v>67</v>
      </c>
      <c r="I63" s="12"/>
      <c r="J63" s="6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2:33" x14ac:dyDescent="0.25">
      <c r="B64" s="6"/>
      <c r="C64" s="6"/>
      <c r="D64" s="6"/>
      <c r="E64" s="6"/>
      <c r="G64" s="6"/>
      <c r="H64" s="6"/>
      <c r="I64" s="6"/>
      <c r="J64" s="6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:33" x14ac:dyDescent="0.25">
      <c r="B65" s="6"/>
      <c r="C65" s="9" t="s">
        <v>16</v>
      </c>
      <c r="D65" s="6"/>
      <c r="E65" s="6"/>
      <c r="G65" s="6"/>
      <c r="H65" s="9" t="s">
        <v>18</v>
      </c>
      <c r="I65" s="6"/>
      <c r="J65" s="6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:33" x14ac:dyDescent="0.25">
      <c r="B66" s="6"/>
      <c r="C66" s="9"/>
      <c r="D66" s="6"/>
      <c r="E66" s="6"/>
      <c r="G66" s="6"/>
      <c r="H66" s="9"/>
      <c r="I66" s="6"/>
      <c r="J66" s="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:33" x14ac:dyDescent="0.25">
      <c r="B67" s="6"/>
      <c r="C67" s="6" t="s">
        <v>17</v>
      </c>
      <c r="D67" s="12"/>
      <c r="E67" s="6"/>
      <c r="G67" s="6"/>
      <c r="H67" s="6" t="s">
        <v>30</v>
      </c>
      <c r="I67" s="12"/>
      <c r="J67" s="6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:33" x14ac:dyDescent="0.25">
      <c r="B68" s="6"/>
      <c r="C68" s="6"/>
      <c r="D68" s="6"/>
      <c r="E68" s="6"/>
      <c r="G68" s="6"/>
      <c r="H68" s="6"/>
      <c r="I68" s="6"/>
      <c r="J68" s="6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2:33" x14ac:dyDescent="0.25">
      <c r="B69" s="6"/>
      <c r="C69" s="9" t="s">
        <v>18</v>
      </c>
      <c r="D69" s="6"/>
      <c r="E69" s="6"/>
      <c r="G69" s="6"/>
      <c r="H69" s="6" t="s">
        <v>32</v>
      </c>
      <c r="I69" s="12"/>
      <c r="J69" s="6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2:33" x14ac:dyDescent="0.25">
      <c r="B70" s="6"/>
      <c r="C70" s="9"/>
      <c r="D70" s="6"/>
      <c r="E70" s="6"/>
      <c r="G70" s="6"/>
      <c r="H70" s="6"/>
      <c r="I70" s="6"/>
      <c r="J70" s="6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2:33" x14ac:dyDescent="0.25">
      <c r="B71" s="6"/>
      <c r="C71" s="6" t="s">
        <v>19</v>
      </c>
      <c r="D71" s="12"/>
      <c r="E71" s="6"/>
      <c r="G71" s="6"/>
      <c r="H71" s="6" t="s">
        <v>33</v>
      </c>
      <c r="I71" s="12"/>
      <c r="J71" s="6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2:33" x14ac:dyDescent="0.25">
      <c r="B72" s="6"/>
      <c r="C72" s="6"/>
      <c r="D72" s="6"/>
      <c r="E72" s="6"/>
      <c r="G72" s="6"/>
      <c r="H72" s="6"/>
      <c r="I72" s="6"/>
      <c r="J72" s="6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2:33" x14ac:dyDescent="0.25">
      <c r="B73" s="6"/>
      <c r="C73" s="6" t="s">
        <v>20</v>
      </c>
      <c r="D73" s="12"/>
      <c r="E73" s="6"/>
      <c r="G73" s="6"/>
      <c r="H73" s="6" t="s">
        <v>31</v>
      </c>
      <c r="I73" s="12"/>
      <c r="J73" s="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2:33" x14ac:dyDescent="0.25">
      <c r="B74" s="6"/>
      <c r="C74" s="6"/>
      <c r="D74" s="6"/>
      <c r="E74" s="6"/>
      <c r="G74" s="6"/>
      <c r="H74" s="6"/>
      <c r="I74" s="6"/>
      <c r="J74" s="6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2:33" x14ac:dyDescent="0.25">
      <c r="B75" s="6"/>
      <c r="C75" s="6" t="s">
        <v>21</v>
      </c>
      <c r="D75" s="12"/>
      <c r="E75" s="6"/>
      <c r="G75" s="6"/>
      <c r="H75" s="6" t="s">
        <v>34</v>
      </c>
      <c r="I75" s="12"/>
      <c r="J75" s="6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2:33" x14ac:dyDescent="0.25">
      <c r="B76" s="6"/>
      <c r="C76" s="6"/>
      <c r="D76" s="6"/>
      <c r="E76" s="6"/>
      <c r="G76" s="6"/>
      <c r="H76" s="6"/>
      <c r="I76" s="6"/>
      <c r="J76" s="6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2:33" x14ac:dyDescent="0.25">
      <c r="B77" s="1"/>
      <c r="C77" s="1"/>
      <c r="D77" s="1"/>
      <c r="E77" s="1"/>
      <c r="G77" s="6"/>
      <c r="H77" s="6" t="s">
        <v>35</v>
      </c>
      <c r="I77" s="12"/>
      <c r="J77" s="6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2:33" x14ac:dyDescent="0.25">
      <c r="B78" s="1"/>
      <c r="C78" s="8" t="s">
        <v>77</v>
      </c>
      <c r="D78" s="1"/>
      <c r="E78" s="1"/>
      <c r="G78" s="6"/>
      <c r="H78" s="6"/>
      <c r="I78" s="6"/>
      <c r="J78" s="6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2:33" x14ac:dyDescent="0.25">
      <c r="B79" s="1"/>
      <c r="C79" s="14">
        <f>'Cálculo conocidas'!I5</f>
        <v>0</v>
      </c>
      <c r="D79" s="1"/>
      <c r="E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2:33" x14ac:dyDescent="0.25">
      <c r="B80" s="1"/>
      <c r="C80" s="16" t="s">
        <v>78</v>
      </c>
      <c r="D80" s="1"/>
      <c r="E80" s="1"/>
      <c r="H80" s="8" t="s">
        <v>75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2:33" x14ac:dyDescent="0.25">
      <c r="B81" s="1"/>
      <c r="C81" s="14">
        <f>'Cálculo conocidas'!I6</f>
        <v>0</v>
      </c>
      <c r="D81" s="1"/>
      <c r="E81" s="1"/>
      <c r="H81" s="14">
        <f>'Cálculo estimadas'!H6</f>
        <v>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2:33" x14ac:dyDescent="0.25">
      <c r="B82" s="1"/>
      <c r="C82" s="8" t="s">
        <v>79</v>
      </c>
      <c r="D82" s="1"/>
      <c r="E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2:33" x14ac:dyDescent="0.25">
      <c r="B83" s="1"/>
      <c r="C83" s="17" t="e">
        <f>'Cálculo conocidas'!I8</f>
        <v>#DIV/0!</v>
      </c>
      <c r="D83" s="1"/>
      <c r="E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2:33" x14ac:dyDescent="0.25">
      <c r="B84" s="1"/>
      <c r="C84" s="1"/>
      <c r="D84" s="1"/>
      <c r="E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2:33" x14ac:dyDescent="0.25">
      <c r="B85" s="1"/>
      <c r="C85" s="1"/>
      <c r="D85" s="1"/>
      <c r="E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2:33" hidden="1" x14ac:dyDescent="0.25">
      <c r="B86" s="1"/>
      <c r="C86" s="1"/>
      <c r="D86" s="1"/>
      <c r="E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2:33" hidden="1" x14ac:dyDescent="0.25">
      <c r="B87" s="1"/>
      <c r="C87" s="1"/>
      <c r="D87" s="1"/>
      <c r="E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2:33" hidden="1" x14ac:dyDescent="0.25">
      <c r="B88" s="1"/>
      <c r="C88" s="1"/>
      <c r="D88" s="1"/>
      <c r="E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2:33" hidden="1" x14ac:dyDescent="0.25">
      <c r="B89" s="1"/>
      <c r="C89" s="1"/>
      <c r="D89" s="1"/>
      <c r="E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2:33" hidden="1" x14ac:dyDescent="0.25">
      <c r="B90" s="1"/>
      <c r="C90" s="1"/>
      <c r="D90" s="1"/>
      <c r="E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2:33" hidden="1" x14ac:dyDescent="0.25">
      <c r="B91" s="1"/>
      <c r="C91" s="1"/>
      <c r="D91" s="1"/>
      <c r="E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2:33" hidden="1" x14ac:dyDescent="0.25">
      <c r="B92" s="1"/>
      <c r="C92" s="1"/>
      <c r="D92" s="1"/>
      <c r="E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2:33" hidden="1" x14ac:dyDescent="0.25">
      <c r="B93" s="1"/>
      <c r="C93" s="1"/>
      <c r="D93" s="1"/>
      <c r="E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2:33" hidden="1" x14ac:dyDescent="0.25">
      <c r="B94" s="1"/>
      <c r="C94" s="1"/>
      <c r="D94" s="1"/>
      <c r="E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2:33" hidden="1" x14ac:dyDescent="0.25">
      <c r="B95" s="1"/>
      <c r="C95" s="1"/>
      <c r="D95" s="1"/>
      <c r="E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2:33" hidden="1" x14ac:dyDescent="0.25">
      <c r="B96" s="1"/>
      <c r="C96" s="1"/>
      <c r="D96" s="1"/>
      <c r="E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2:33" hidden="1" x14ac:dyDescent="0.25">
      <c r="B97" s="1"/>
      <c r="C97" s="1"/>
      <c r="D97" s="1"/>
      <c r="E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2:33" hidden="1" x14ac:dyDescent="0.25">
      <c r="B98" s="1"/>
      <c r="C98" s="1"/>
      <c r="D98" s="1"/>
      <c r="E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2:33" hidden="1" x14ac:dyDescent="0.25">
      <c r="B99" s="1"/>
      <c r="C99" s="1"/>
      <c r="D99" s="1"/>
      <c r="E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2:33" hidden="1" x14ac:dyDescent="0.25">
      <c r="B100" s="1"/>
      <c r="C100" s="1"/>
      <c r="D100" s="1"/>
      <c r="E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2:33" hidden="1" x14ac:dyDescent="0.25">
      <c r="B101" s="1"/>
      <c r="C101" s="1"/>
      <c r="D101" s="1"/>
      <c r="E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2:33" hidden="1" x14ac:dyDescent="0.25">
      <c r="B102" s="1"/>
      <c r="C102" s="1"/>
      <c r="D102" s="1"/>
      <c r="E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2:33" hidden="1" x14ac:dyDescent="0.25">
      <c r="B103" s="1"/>
      <c r="C103" s="1"/>
      <c r="D103" s="1"/>
      <c r="E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2:33" hidden="1" x14ac:dyDescent="0.25">
      <c r="B104" s="1"/>
      <c r="C104" s="1"/>
      <c r="D104" s="1"/>
      <c r="E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2:33" hidden="1" x14ac:dyDescent="0.25">
      <c r="B105" s="1"/>
      <c r="C105" s="1"/>
      <c r="D105" s="1"/>
      <c r="E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2:33" hidden="1" x14ac:dyDescent="0.25">
      <c r="B106" s="1"/>
      <c r="C106" s="1"/>
      <c r="D106" s="1"/>
      <c r="E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2:33" hidden="1" x14ac:dyDescent="0.25">
      <c r="B107" s="1"/>
      <c r="C107" s="1"/>
      <c r="D107" s="1"/>
      <c r="E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2:33" hidden="1" x14ac:dyDescent="0.25">
      <c r="B108" s="1"/>
      <c r="C108" s="1"/>
      <c r="D108" s="1"/>
      <c r="E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2:33" hidden="1" x14ac:dyDescent="0.25">
      <c r="B109" s="1"/>
      <c r="C109" s="1"/>
      <c r="D109" s="1"/>
      <c r="E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2:33" hidden="1" x14ac:dyDescent="0.25">
      <c r="B110" s="1"/>
      <c r="C110" s="1"/>
      <c r="D110" s="1"/>
      <c r="E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2:33" hidden="1" x14ac:dyDescent="0.25">
      <c r="B111" s="1"/>
      <c r="C111" s="1"/>
      <c r="D111" s="1"/>
      <c r="E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2:33" hidden="1" x14ac:dyDescent="0.25">
      <c r="B112" s="1"/>
      <c r="C112" s="1"/>
      <c r="D112" s="1"/>
      <c r="E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2:33" hidden="1" x14ac:dyDescent="0.25">
      <c r="B113" s="1"/>
      <c r="C113" s="1"/>
      <c r="D113" s="1"/>
      <c r="E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2:33" hidden="1" x14ac:dyDescent="0.25">
      <c r="B114" s="1"/>
      <c r="C114" s="1"/>
      <c r="D114" s="1"/>
      <c r="E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2:33" hidden="1" x14ac:dyDescent="0.25">
      <c r="B115" s="1"/>
      <c r="C115" s="1"/>
      <c r="D115" s="1"/>
      <c r="E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2:33" hidden="1" x14ac:dyDescent="0.25">
      <c r="B116" s="1"/>
      <c r="C116" s="1"/>
      <c r="D116" s="1"/>
      <c r="E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2:33" hidden="1" x14ac:dyDescent="0.25">
      <c r="B117" s="1"/>
      <c r="C117" s="1"/>
      <c r="D117" s="1"/>
      <c r="E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2:33" hidden="1" x14ac:dyDescent="0.25">
      <c r="B118" s="1"/>
      <c r="C118" s="1"/>
      <c r="D118" s="1"/>
      <c r="E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2:33" hidden="1" x14ac:dyDescent="0.25">
      <c r="B119" s="1"/>
      <c r="C119" s="1"/>
      <c r="D119" s="1"/>
      <c r="E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2:33" hidden="1" x14ac:dyDescent="0.25">
      <c r="B120" s="1"/>
      <c r="C120" s="1"/>
      <c r="D120" s="1"/>
      <c r="E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2:33" hidden="1" x14ac:dyDescent="0.25">
      <c r="B121" s="1"/>
      <c r="C121" s="1"/>
      <c r="D121" s="1"/>
      <c r="E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2:33" hidden="1" x14ac:dyDescent="0.25">
      <c r="B122" s="1"/>
      <c r="C122" s="1"/>
      <c r="D122" s="1"/>
      <c r="E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2:33" hidden="1" x14ac:dyDescent="0.25">
      <c r="B123" s="1"/>
      <c r="C123" s="1"/>
      <c r="D123" s="1"/>
      <c r="E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2:33" hidden="1" x14ac:dyDescent="0.25">
      <c r="C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2:33" hidden="1" x14ac:dyDescent="0.25">
      <c r="C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2:33" hidden="1" x14ac:dyDescent="0.25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2:33" hidden="1" x14ac:dyDescent="0.25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2:33" hidden="1" x14ac:dyDescent="0.25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8:33" hidden="1" x14ac:dyDescent="0.25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8:33" hidden="1" x14ac:dyDescent="0.25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8:33" hidden="1" x14ac:dyDescent="0.25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8:33" hidden="1" x14ac:dyDescent="0.25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8:33" hidden="1" x14ac:dyDescent="0.25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8:33" hidden="1" x14ac:dyDescent="0.25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8:33" hidden="1" x14ac:dyDescent="0.25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8:33" hidden="1" x14ac:dyDescent="0.25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8:33" hidden="1" x14ac:dyDescent="0.25"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8:33" hidden="1" x14ac:dyDescent="0.25"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8:33" hidden="1" x14ac:dyDescent="0.25"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8:33" hidden="1" x14ac:dyDescent="0.25"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8:33" hidden="1" x14ac:dyDescent="0.25"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8:33" hidden="1" x14ac:dyDescent="0.25"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8:33" hidden="1" x14ac:dyDescent="0.25"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8:33" hidden="1" x14ac:dyDescent="0.25"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tabSelected="1" topLeftCell="G1" workbookViewId="0">
      <selection activeCell="W29" sqref="W29"/>
    </sheetView>
  </sheetViews>
  <sheetFormatPr baseColWidth="10" defaultColWidth="0" defaultRowHeight="15" zeroHeight="1" x14ac:dyDescent="0.25"/>
  <cols>
    <col min="1" max="2" width="9.140625" style="1" customWidth="1"/>
    <col min="3" max="3" width="58.85546875" customWidth="1"/>
    <col min="4" max="4" width="5.7109375" customWidth="1"/>
    <col min="5" max="5" width="20.85546875" customWidth="1"/>
    <col min="6" max="6" width="5.7109375" customWidth="1"/>
    <col min="7" max="7" width="12.28515625" customWidth="1"/>
    <col min="8" max="8" width="5.7109375" customWidth="1"/>
    <col min="9" max="9" width="19.28515625" customWidth="1"/>
    <col min="10" max="10" width="5.7109375" customWidth="1"/>
    <col min="11" max="11" width="13.140625" customWidth="1"/>
    <col min="12" max="12" width="5.7109375" customWidth="1"/>
    <col min="13" max="13" width="20.42578125" customWidth="1"/>
    <col min="14" max="14" width="5.7109375" customWidth="1"/>
    <col min="15" max="15" width="9.140625" customWidth="1"/>
    <col min="16" max="16" width="5.7109375" customWidth="1"/>
    <col min="17" max="17" width="19.28515625" customWidth="1"/>
    <col min="18" max="20" width="9.140625" style="1" customWidth="1"/>
    <col min="21" max="21" width="54.7109375" customWidth="1"/>
    <col min="22" max="22" width="31.85546875" customWidth="1"/>
    <col min="23" max="26" width="9.140625" customWidth="1"/>
    <col min="27" max="47" width="0" hidden="1" customWidth="1"/>
    <col min="48" max="16384" width="9.140625" hidden="1"/>
  </cols>
  <sheetData>
    <row r="1" spans="2:47" x14ac:dyDescent="0.25">
      <c r="B1" s="7"/>
      <c r="C1" s="11" t="s">
        <v>70</v>
      </c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T1" s="7"/>
      <c r="U1" s="11" t="s">
        <v>71</v>
      </c>
      <c r="V1" s="8"/>
      <c r="W1" s="7"/>
      <c r="X1" s="7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2:47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T2" s="6"/>
      <c r="U2" s="6"/>
      <c r="V2" s="6"/>
      <c r="W2" s="6"/>
      <c r="X2" s="6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2:47" x14ac:dyDescent="0.25">
      <c r="B3" s="6"/>
      <c r="C3" s="9" t="s">
        <v>74</v>
      </c>
      <c r="D3" s="9"/>
      <c r="E3" s="9" t="s">
        <v>72</v>
      </c>
      <c r="F3" s="9"/>
      <c r="G3" s="9" t="s">
        <v>73</v>
      </c>
      <c r="H3" s="9"/>
      <c r="I3" s="9" t="s">
        <v>80</v>
      </c>
      <c r="J3" s="9"/>
      <c r="K3" s="6"/>
      <c r="L3" s="6"/>
      <c r="M3" s="9" t="s">
        <v>72</v>
      </c>
      <c r="N3" s="9"/>
      <c r="O3" s="9" t="s">
        <v>73</v>
      </c>
      <c r="P3" s="9"/>
      <c r="Q3" s="9" t="s">
        <v>80</v>
      </c>
      <c r="R3" s="6"/>
      <c r="T3" s="6"/>
      <c r="U3" s="9" t="s">
        <v>74</v>
      </c>
      <c r="V3" s="15" t="s">
        <v>72</v>
      </c>
      <c r="W3" s="9" t="s">
        <v>73</v>
      </c>
      <c r="X3" s="6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2:47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T4" s="6"/>
      <c r="U4" s="6"/>
      <c r="V4" s="6"/>
      <c r="W4" s="6"/>
      <c r="X4" s="6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2:47" x14ac:dyDescent="0.25">
      <c r="B5" s="6"/>
      <c r="C5" s="9" t="s">
        <v>0</v>
      </c>
      <c r="D5" s="9"/>
      <c r="E5" s="9"/>
      <c r="F5" s="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T5" s="6"/>
      <c r="U5" s="9" t="s">
        <v>0</v>
      </c>
      <c r="V5" s="9"/>
      <c r="W5" s="6"/>
      <c r="X5" s="6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2:47" x14ac:dyDescent="0.25">
      <c r="B6" s="6"/>
      <c r="C6" s="9"/>
      <c r="D6" s="9"/>
      <c r="E6" s="9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T6" s="6"/>
      <c r="U6" s="9"/>
      <c r="V6" s="9"/>
      <c r="W6" s="6"/>
      <c r="X6" s="6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2:47" x14ac:dyDescent="0.25">
      <c r="B7" s="6"/>
      <c r="C7" s="9" t="s">
        <v>1</v>
      </c>
      <c r="D7" s="9"/>
      <c r="E7" s="9"/>
      <c r="F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T7" s="6"/>
      <c r="U7" s="9" t="s">
        <v>1</v>
      </c>
      <c r="V7" s="9"/>
      <c r="W7" s="6"/>
      <c r="X7" s="6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2:47" x14ac:dyDescent="0.25">
      <c r="B8" s="6"/>
      <c r="C8" s="9"/>
      <c r="D8" s="9"/>
      <c r="E8" s="9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T8" s="6"/>
      <c r="U8" s="9"/>
      <c r="V8" s="9"/>
      <c r="W8" s="6"/>
      <c r="X8" s="6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2:47" x14ac:dyDescent="0.25">
      <c r="B9" s="6"/>
      <c r="C9" s="6" t="s">
        <v>2</v>
      </c>
      <c r="D9" s="6"/>
      <c r="E9" s="22" t="s">
        <v>87</v>
      </c>
      <c r="F9" s="6"/>
      <c r="G9" s="24"/>
      <c r="H9" s="25"/>
      <c r="I9" s="24"/>
      <c r="J9" s="18"/>
      <c r="K9" s="13" t="s">
        <v>69</v>
      </c>
      <c r="L9" s="13"/>
      <c r="M9" s="6" t="s">
        <v>93</v>
      </c>
      <c r="N9" s="6"/>
      <c r="O9" s="24"/>
      <c r="P9" s="25"/>
      <c r="Q9" s="24"/>
      <c r="R9" s="6"/>
      <c r="T9" s="6"/>
      <c r="U9" s="6" t="s">
        <v>2</v>
      </c>
      <c r="V9" s="14" t="s">
        <v>100</v>
      </c>
      <c r="W9" s="24"/>
      <c r="X9" s="6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2:47" x14ac:dyDescent="0.25">
      <c r="B10" s="6"/>
      <c r="C10" s="6"/>
      <c r="D10" s="6"/>
      <c r="E10" s="22"/>
      <c r="F10" s="6"/>
      <c r="G10" s="26"/>
      <c r="H10" s="26"/>
      <c r="I10" s="26"/>
      <c r="J10" s="6"/>
      <c r="K10" s="6"/>
      <c r="L10" s="6"/>
      <c r="M10" s="6"/>
      <c r="N10" s="6"/>
      <c r="O10" s="26"/>
      <c r="P10" s="26"/>
      <c r="Q10" s="26"/>
      <c r="R10" s="6"/>
      <c r="T10" s="6"/>
      <c r="U10" s="6"/>
      <c r="V10" s="14"/>
      <c r="W10" s="26"/>
      <c r="X10" s="6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2:47" x14ac:dyDescent="0.25">
      <c r="B11" s="6"/>
      <c r="C11" s="6" t="s">
        <v>3</v>
      </c>
      <c r="D11" s="6"/>
      <c r="E11" s="22" t="s">
        <v>88</v>
      </c>
      <c r="F11" s="6"/>
      <c r="G11" s="24"/>
      <c r="H11" s="25"/>
      <c r="I11" s="24"/>
      <c r="J11" s="18"/>
      <c r="K11" s="13" t="s">
        <v>69</v>
      </c>
      <c r="L11" s="13"/>
      <c r="M11" s="6" t="s">
        <v>93</v>
      </c>
      <c r="N11" s="6"/>
      <c r="O11" s="24"/>
      <c r="P11" s="25"/>
      <c r="Q11" s="24"/>
      <c r="R11" s="6"/>
      <c r="T11" s="6"/>
      <c r="U11" s="6" t="s">
        <v>3</v>
      </c>
      <c r="V11" s="14" t="s">
        <v>100</v>
      </c>
      <c r="W11" s="24"/>
      <c r="X11" s="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2:47" x14ac:dyDescent="0.25">
      <c r="B12" s="6"/>
      <c r="C12" s="6"/>
      <c r="D12" s="6"/>
      <c r="E12" s="22"/>
      <c r="F12" s="6"/>
      <c r="G12" s="26"/>
      <c r="H12" s="26"/>
      <c r="I12" s="26"/>
      <c r="J12" s="6"/>
      <c r="K12" s="6"/>
      <c r="L12" s="6"/>
      <c r="M12" s="6"/>
      <c r="N12" s="6"/>
      <c r="O12" s="26"/>
      <c r="P12" s="26"/>
      <c r="Q12" s="26"/>
      <c r="R12" s="6"/>
      <c r="T12" s="6"/>
      <c r="U12" s="6"/>
      <c r="V12" s="14"/>
      <c r="W12" s="26"/>
      <c r="X12" s="6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2:47" x14ac:dyDescent="0.25">
      <c r="B13" s="6"/>
      <c r="C13" s="6" t="s">
        <v>4</v>
      </c>
      <c r="D13" s="6"/>
      <c r="E13" s="22" t="s">
        <v>89</v>
      </c>
      <c r="F13" s="6"/>
      <c r="G13" s="24"/>
      <c r="H13" s="25"/>
      <c r="I13" s="24"/>
      <c r="J13" s="18"/>
      <c r="K13" s="13" t="s">
        <v>69</v>
      </c>
      <c r="L13" s="13"/>
      <c r="M13" s="6" t="s">
        <v>93</v>
      </c>
      <c r="N13" s="6"/>
      <c r="O13" s="24"/>
      <c r="P13" s="25"/>
      <c r="Q13" s="24"/>
      <c r="R13" s="6"/>
      <c r="T13" s="6"/>
      <c r="U13" s="6" t="s">
        <v>5</v>
      </c>
      <c r="V13" s="14" t="s">
        <v>100</v>
      </c>
      <c r="W13" s="24"/>
      <c r="X13" s="6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2:47" x14ac:dyDescent="0.25">
      <c r="B14" s="6"/>
      <c r="C14" s="6"/>
      <c r="D14" s="6"/>
      <c r="E14" s="22"/>
      <c r="F14" s="6"/>
      <c r="G14" s="26"/>
      <c r="H14" s="26"/>
      <c r="I14" s="26"/>
      <c r="J14" s="6"/>
      <c r="K14" s="6"/>
      <c r="L14" s="6"/>
      <c r="M14" s="6"/>
      <c r="N14" s="6"/>
      <c r="O14" s="26"/>
      <c r="P14" s="26"/>
      <c r="Q14" s="26"/>
      <c r="R14" s="6"/>
      <c r="T14" s="6"/>
      <c r="U14" s="6"/>
      <c r="V14" s="14"/>
      <c r="W14" s="26"/>
      <c r="X14" s="6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2:47" x14ac:dyDescent="0.25">
      <c r="B15" s="6"/>
      <c r="C15" s="6" t="s">
        <v>5</v>
      </c>
      <c r="D15" s="6"/>
      <c r="E15" s="22" t="s">
        <v>90</v>
      </c>
      <c r="F15" s="6"/>
      <c r="G15" s="24"/>
      <c r="H15" s="25"/>
      <c r="I15" s="24"/>
      <c r="J15" s="18"/>
      <c r="K15" s="13" t="s">
        <v>69</v>
      </c>
      <c r="L15" s="13"/>
      <c r="M15" s="6" t="s">
        <v>93</v>
      </c>
      <c r="N15" s="6"/>
      <c r="O15" s="24"/>
      <c r="P15" s="25"/>
      <c r="Q15" s="24"/>
      <c r="R15" s="6"/>
      <c r="T15" s="6"/>
      <c r="U15" s="9" t="s">
        <v>6</v>
      </c>
      <c r="V15" s="21"/>
      <c r="W15" s="26"/>
      <c r="X15" s="6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2:47" x14ac:dyDescent="0.25">
      <c r="B16" s="6"/>
      <c r="C16" s="6"/>
      <c r="D16" s="6"/>
      <c r="E16" s="22"/>
      <c r="F16" s="6"/>
      <c r="G16" s="26"/>
      <c r="H16" s="26"/>
      <c r="I16" s="26"/>
      <c r="J16" s="6"/>
      <c r="K16" s="6"/>
      <c r="L16" s="6"/>
      <c r="M16" s="6"/>
      <c r="N16" s="6"/>
      <c r="O16" s="6"/>
      <c r="P16" s="6"/>
      <c r="Q16" s="6"/>
      <c r="R16" s="6"/>
      <c r="T16" s="6"/>
      <c r="U16" s="9"/>
      <c r="V16" s="21"/>
      <c r="W16" s="26"/>
      <c r="X16" s="6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x14ac:dyDescent="0.25">
      <c r="B17" s="6"/>
      <c r="C17" s="9" t="s">
        <v>6</v>
      </c>
      <c r="D17" s="9"/>
      <c r="E17" s="23"/>
      <c r="F17" s="9"/>
      <c r="G17" s="26"/>
      <c r="H17" s="26"/>
      <c r="I17" s="26"/>
      <c r="J17" s="6"/>
      <c r="K17" s="6"/>
      <c r="L17" s="6"/>
      <c r="M17" s="6"/>
      <c r="N17" s="6"/>
      <c r="O17" s="6"/>
      <c r="P17" s="6"/>
      <c r="Q17" s="6"/>
      <c r="R17" s="6"/>
      <c r="T17" s="6"/>
      <c r="U17" s="6" t="s">
        <v>7</v>
      </c>
      <c r="V17" s="22" t="s">
        <v>94</v>
      </c>
      <c r="W17" s="24"/>
      <c r="X17" s="6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x14ac:dyDescent="0.25">
      <c r="B18" s="6"/>
      <c r="C18" s="9"/>
      <c r="D18" s="9"/>
      <c r="E18" s="23"/>
      <c r="F18" s="9"/>
      <c r="G18" s="26"/>
      <c r="H18" s="26"/>
      <c r="I18" s="26"/>
      <c r="J18" s="6"/>
      <c r="K18" s="6"/>
      <c r="L18" s="6"/>
      <c r="M18" s="6"/>
      <c r="N18" s="6"/>
      <c r="O18" s="6"/>
      <c r="P18" s="6"/>
      <c r="Q18" s="6"/>
      <c r="R18" s="6"/>
      <c r="T18" s="6"/>
      <c r="U18" s="6"/>
      <c r="V18" s="22"/>
      <c r="W18" s="26"/>
      <c r="X18" s="6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x14ac:dyDescent="0.25">
      <c r="B19" s="6"/>
      <c r="C19" s="6" t="s">
        <v>7</v>
      </c>
      <c r="D19" s="6"/>
      <c r="E19" s="22" t="s">
        <v>94</v>
      </c>
      <c r="F19" s="6"/>
      <c r="G19" s="24"/>
      <c r="H19" s="25"/>
      <c r="I19" s="24"/>
      <c r="J19" s="18"/>
      <c r="K19" s="6"/>
      <c r="L19" s="6"/>
      <c r="M19" s="6"/>
      <c r="N19" s="6"/>
      <c r="O19" s="6"/>
      <c r="P19" s="6"/>
      <c r="Q19" s="6"/>
      <c r="R19" s="6"/>
      <c r="T19" s="6"/>
      <c r="U19" s="6" t="s">
        <v>8</v>
      </c>
      <c r="V19" s="22" t="s">
        <v>95</v>
      </c>
      <c r="W19" s="24"/>
      <c r="X19" s="6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x14ac:dyDescent="0.25">
      <c r="B20" s="6"/>
      <c r="C20" s="6"/>
      <c r="D20" s="6"/>
      <c r="E20" s="22"/>
      <c r="F20" s="6"/>
      <c r="G20" s="26"/>
      <c r="H20" s="26"/>
      <c r="I20" s="26"/>
      <c r="J20" s="6"/>
      <c r="K20" s="6"/>
      <c r="L20" s="6"/>
      <c r="M20" s="6"/>
      <c r="N20" s="6"/>
      <c r="O20" s="6"/>
      <c r="P20" s="6"/>
      <c r="Q20" s="6"/>
      <c r="R20" s="6"/>
      <c r="T20" s="6"/>
      <c r="U20" s="6"/>
      <c r="V20" s="22"/>
      <c r="W20" s="26"/>
      <c r="X20" s="6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x14ac:dyDescent="0.25">
      <c r="B21" s="6"/>
      <c r="C21" s="6" t="s">
        <v>8</v>
      </c>
      <c r="D21" s="6"/>
      <c r="E21" s="22" t="s">
        <v>95</v>
      </c>
      <c r="F21" s="6"/>
      <c r="G21" s="24"/>
      <c r="H21" s="25"/>
      <c r="I21" s="24"/>
      <c r="J21" s="18"/>
      <c r="K21" s="6"/>
      <c r="L21" s="6"/>
      <c r="M21" s="6"/>
      <c r="N21" s="6"/>
      <c r="O21" s="6"/>
      <c r="P21" s="6"/>
      <c r="Q21" s="6"/>
      <c r="R21" s="6"/>
      <c r="T21" s="6"/>
      <c r="U21" s="6" t="s">
        <v>9</v>
      </c>
      <c r="V21" s="22" t="s">
        <v>96</v>
      </c>
      <c r="W21" s="24"/>
      <c r="X21" s="6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x14ac:dyDescent="0.25">
      <c r="B22" s="6"/>
      <c r="C22" s="6"/>
      <c r="D22" s="6"/>
      <c r="E22" s="22"/>
      <c r="F22" s="6"/>
      <c r="G22" s="26"/>
      <c r="H22" s="26"/>
      <c r="I22" s="26"/>
      <c r="J22" s="6"/>
      <c r="K22" s="6"/>
      <c r="L22" s="6"/>
      <c r="M22" s="6"/>
      <c r="N22" s="6"/>
      <c r="O22" s="6"/>
      <c r="P22" s="6"/>
      <c r="Q22" s="6"/>
      <c r="R22" s="6"/>
      <c r="T22" s="6"/>
      <c r="U22" s="6"/>
      <c r="V22" s="14"/>
      <c r="W22" s="26"/>
      <c r="X22" s="6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x14ac:dyDescent="0.25">
      <c r="B23" s="6"/>
      <c r="C23" s="6" t="s">
        <v>9</v>
      </c>
      <c r="D23" s="6"/>
      <c r="E23" s="22" t="s">
        <v>96</v>
      </c>
      <c r="F23" s="6"/>
      <c r="G23" s="24"/>
      <c r="H23" s="25"/>
      <c r="I23" s="24"/>
      <c r="J23" s="18"/>
      <c r="K23" s="6"/>
      <c r="L23" s="6"/>
      <c r="M23" s="6"/>
      <c r="N23" s="6"/>
      <c r="O23" s="6"/>
      <c r="P23" s="6"/>
      <c r="Q23" s="6"/>
      <c r="R23" s="6"/>
      <c r="T23" s="6"/>
      <c r="U23" s="9" t="s">
        <v>11</v>
      </c>
      <c r="V23" s="21"/>
      <c r="W23" s="26"/>
      <c r="X23" s="6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x14ac:dyDescent="0.25">
      <c r="B24" s="6"/>
      <c r="C24" s="6"/>
      <c r="D24" s="6"/>
      <c r="E24" s="22"/>
      <c r="F24" s="6"/>
      <c r="G24" s="26"/>
      <c r="H24" s="26"/>
      <c r="I24" s="26"/>
      <c r="J24" s="6"/>
      <c r="K24" s="6"/>
      <c r="L24" s="6"/>
      <c r="M24" s="6"/>
      <c r="N24" s="6"/>
      <c r="O24" s="6"/>
      <c r="P24" s="6"/>
      <c r="Q24" s="6"/>
      <c r="R24" s="6"/>
      <c r="T24" s="6"/>
      <c r="U24" s="9"/>
      <c r="V24" s="21"/>
      <c r="W24" s="26"/>
      <c r="X24" s="6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x14ac:dyDescent="0.25">
      <c r="B25" s="6"/>
      <c r="C25" s="6" t="s">
        <v>10</v>
      </c>
      <c r="D25" s="6"/>
      <c r="E25" s="22" t="s">
        <v>97</v>
      </c>
      <c r="F25" s="6"/>
      <c r="G25" s="24"/>
      <c r="H25" s="25"/>
      <c r="I25" s="24"/>
      <c r="J25" s="18"/>
      <c r="K25" s="6"/>
      <c r="L25" s="6"/>
      <c r="M25" s="6"/>
      <c r="N25" s="6"/>
      <c r="O25" s="6"/>
      <c r="P25" s="6"/>
      <c r="Q25" s="6"/>
      <c r="R25" s="6"/>
      <c r="T25" s="6"/>
      <c r="U25" s="6" t="s">
        <v>12</v>
      </c>
      <c r="V25" s="14">
        <v>24</v>
      </c>
      <c r="W25" s="24"/>
      <c r="X25" s="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x14ac:dyDescent="0.25">
      <c r="B26" s="6"/>
      <c r="C26" s="6"/>
      <c r="D26" s="6"/>
      <c r="E26" s="14"/>
      <c r="F26" s="6"/>
      <c r="G26" s="26"/>
      <c r="H26" s="26"/>
      <c r="I26" s="26"/>
      <c r="J26" s="6"/>
      <c r="K26" s="6"/>
      <c r="L26" s="6"/>
      <c r="M26" s="6"/>
      <c r="N26" s="6"/>
      <c r="O26" s="6"/>
      <c r="P26" s="6"/>
      <c r="Q26" s="6"/>
      <c r="R26" s="6"/>
      <c r="T26" s="6"/>
      <c r="U26" s="6"/>
      <c r="V26" s="14"/>
      <c r="W26" s="26"/>
      <c r="X26" s="6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x14ac:dyDescent="0.25">
      <c r="B27" s="6"/>
      <c r="C27" s="9" t="s">
        <v>11</v>
      </c>
      <c r="D27" s="9"/>
      <c r="E27" s="21"/>
      <c r="F27" s="9"/>
      <c r="G27" s="26"/>
      <c r="H27" s="26"/>
      <c r="I27" s="26"/>
      <c r="J27" s="6"/>
      <c r="K27" s="6"/>
      <c r="L27" s="6"/>
      <c r="M27" s="6"/>
      <c r="N27" s="6"/>
      <c r="O27" s="6"/>
      <c r="P27" s="6"/>
      <c r="Q27" s="6"/>
      <c r="R27" s="6"/>
      <c r="T27" s="6"/>
      <c r="U27" s="9" t="s">
        <v>13</v>
      </c>
      <c r="V27" s="21"/>
      <c r="W27" s="26"/>
      <c r="X27" s="6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x14ac:dyDescent="0.25">
      <c r="B28" s="6"/>
      <c r="C28" s="9"/>
      <c r="D28" s="9"/>
      <c r="E28" s="21"/>
      <c r="F28" s="9"/>
      <c r="G28" s="26"/>
      <c r="H28" s="26"/>
      <c r="I28" s="26"/>
      <c r="J28" s="6"/>
      <c r="K28" s="6"/>
      <c r="L28" s="6"/>
      <c r="M28" s="6"/>
      <c r="N28" s="6"/>
      <c r="O28" s="6"/>
      <c r="P28" s="6"/>
      <c r="Q28" s="6"/>
      <c r="R28" s="6"/>
      <c r="T28" s="6"/>
      <c r="U28" s="9"/>
      <c r="V28" s="21"/>
      <c r="W28" s="26"/>
      <c r="X28" s="6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x14ac:dyDescent="0.25">
      <c r="B29" s="6"/>
      <c r="C29" s="6" t="s">
        <v>12</v>
      </c>
      <c r="D29" s="6"/>
      <c r="E29" s="14">
        <v>24</v>
      </c>
      <c r="F29" s="6"/>
      <c r="G29" s="24"/>
      <c r="H29" s="25"/>
      <c r="I29" s="24"/>
      <c r="J29" s="18"/>
      <c r="K29" s="6"/>
      <c r="L29" s="6"/>
      <c r="M29" s="6"/>
      <c r="N29" s="6"/>
      <c r="O29" s="6"/>
      <c r="P29" s="6"/>
      <c r="Q29" s="6"/>
      <c r="R29" s="6"/>
      <c r="T29" s="6"/>
      <c r="U29" s="6" t="s">
        <v>14</v>
      </c>
      <c r="V29" s="14">
        <v>79.930000000000007</v>
      </c>
      <c r="W29" s="24"/>
      <c r="X29" s="6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x14ac:dyDescent="0.25">
      <c r="B30" s="6"/>
      <c r="C30" s="6"/>
      <c r="D30" s="6"/>
      <c r="E30" s="14"/>
      <c r="F30" s="6"/>
      <c r="G30" s="26"/>
      <c r="H30" s="26"/>
      <c r="I30" s="26"/>
      <c r="J30" s="6"/>
      <c r="K30" s="6"/>
      <c r="L30" s="6"/>
      <c r="M30" s="6"/>
      <c r="N30" s="6"/>
      <c r="O30" s="6"/>
      <c r="P30" s="6"/>
      <c r="Q30" s="6"/>
      <c r="R30" s="6"/>
      <c r="T30" s="6"/>
      <c r="U30" s="6"/>
      <c r="V30" s="14"/>
      <c r="W30" s="26"/>
      <c r="X30" s="6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x14ac:dyDescent="0.25">
      <c r="B31" s="6"/>
      <c r="C31" s="9" t="s">
        <v>13</v>
      </c>
      <c r="D31" s="9"/>
      <c r="E31" s="21"/>
      <c r="F31" s="9"/>
      <c r="G31" s="26"/>
      <c r="H31" s="26"/>
      <c r="I31" s="26"/>
      <c r="J31" s="6"/>
      <c r="K31" s="6"/>
      <c r="L31" s="6"/>
      <c r="M31" s="6"/>
      <c r="N31" s="6"/>
      <c r="O31" s="6"/>
      <c r="P31" s="6"/>
      <c r="Q31" s="6"/>
      <c r="R31" s="6"/>
      <c r="T31" s="6"/>
      <c r="U31" s="9" t="s">
        <v>15</v>
      </c>
      <c r="V31" s="21"/>
      <c r="W31" s="26"/>
      <c r="X31" s="6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x14ac:dyDescent="0.25">
      <c r="B32" s="6"/>
      <c r="C32" s="9"/>
      <c r="D32" s="9"/>
      <c r="E32" s="21"/>
      <c r="F32" s="9"/>
      <c r="G32" s="26"/>
      <c r="H32" s="26"/>
      <c r="I32" s="26"/>
      <c r="J32" s="6"/>
      <c r="K32" s="6"/>
      <c r="L32" s="6"/>
      <c r="M32" s="6"/>
      <c r="N32" s="6"/>
      <c r="O32" s="6"/>
      <c r="P32" s="6"/>
      <c r="Q32" s="6"/>
      <c r="R32" s="6"/>
      <c r="T32" s="6"/>
      <c r="U32" s="9"/>
      <c r="V32" s="21"/>
      <c r="W32" s="26"/>
      <c r="X32" s="6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x14ac:dyDescent="0.25">
      <c r="B33" s="6"/>
      <c r="C33" s="6" t="s">
        <v>14</v>
      </c>
      <c r="D33" s="6"/>
      <c r="E33" s="14">
        <v>79.930000000000007</v>
      </c>
      <c r="F33" s="6"/>
      <c r="G33" s="24"/>
      <c r="H33" s="25"/>
      <c r="I33" s="24"/>
      <c r="J33" s="18"/>
      <c r="K33" s="6"/>
      <c r="L33" s="6"/>
      <c r="M33" s="6"/>
      <c r="N33" s="6"/>
      <c r="O33" s="6"/>
      <c r="P33" s="6"/>
      <c r="Q33" s="6"/>
      <c r="R33" s="6"/>
      <c r="T33" s="6"/>
      <c r="U33" s="9" t="s">
        <v>1</v>
      </c>
      <c r="V33" s="21"/>
      <c r="W33" s="26"/>
      <c r="X33" s="6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x14ac:dyDescent="0.25">
      <c r="B34" s="6"/>
      <c r="C34" s="6"/>
      <c r="D34" s="6"/>
      <c r="E34" s="14"/>
      <c r="F34" s="6"/>
      <c r="G34" s="26"/>
      <c r="H34" s="26"/>
      <c r="I34" s="26"/>
      <c r="J34" s="6"/>
      <c r="K34" s="6"/>
      <c r="L34" s="6"/>
      <c r="M34" s="6"/>
      <c r="N34" s="6"/>
      <c r="O34" s="6"/>
      <c r="P34" s="6"/>
      <c r="Q34" s="6"/>
      <c r="R34" s="6"/>
      <c r="T34" s="6"/>
      <c r="U34" s="9"/>
      <c r="V34" s="21"/>
      <c r="W34" s="26"/>
      <c r="X34" s="6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x14ac:dyDescent="0.25">
      <c r="B35" s="6"/>
      <c r="C35" s="9" t="s">
        <v>15</v>
      </c>
      <c r="D35" s="9"/>
      <c r="E35" s="21"/>
      <c r="F35" s="9"/>
      <c r="G35" s="26"/>
      <c r="H35" s="26"/>
      <c r="I35" s="26"/>
      <c r="J35" s="6"/>
      <c r="K35" s="6"/>
      <c r="L35" s="6"/>
      <c r="M35" s="6"/>
      <c r="N35" s="6"/>
      <c r="O35" s="6"/>
      <c r="P35" s="6"/>
      <c r="Q35" s="6"/>
      <c r="R35" s="6"/>
      <c r="T35" s="6"/>
      <c r="U35" s="6" t="s">
        <v>2</v>
      </c>
      <c r="V35" s="14" t="s">
        <v>100</v>
      </c>
      <c r="W35" s="24"/>
      <c r="X35" s="6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x14ac:dyDescent="0.25">
      <c r="B36" s="6"/>
      <c r="C36" s="9"/>
      <c r="D36" s="9"/>
      <c r="E36" s="21"/>
      <c r="F36" s="9"/>
      <c r="G36" s="26"/>
      <c r="H36" s="26"/>
      <c r="I36" s="26"/>
      <c r="J36" s="6"/>
      <c r="K36" s="6"/>
      <c r="L36" s="6"/>
      <c r="M36" s="6"/>
      <c r="N36" s="6"/>
      <c r="O36" s="6"/>
      <c r="P36" s="6"/>
      <c r="Q36" s="6"/>
      <c r="R36" s="6"/>
      <c r="T36" s="6"/>
      <c r="U36" s="6"/>
      <c r="V36" s="14"/>
      <c r="W36" s="26"/>
      <c r="X36" s="6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x14ac:dyDescent="0.25">
      <c r="B37" s="6"/>
      <c r="C37" s="9" t="s">
        <v>1</v>
      </c>
      <c r="D37" s="9"/>
      <c r="E37" s="21"/>
      <c r="F37" s="9"/>
      <c r="G37" s="26"/>
      <c r="H37" s="26"/>
      <c r="I37" s="26"/>
      <c r="J37" s="6"/>
      <c r="K37" s="6"/>
      <c r="L37" s="6"/>
      <c r="M37" s="6"/>
      <c r="N37" s="6"/>
      <c r="O37" s="6"/>
      <c r="P37" s="6"/>
      <c r="Q37" s="6"/>
      <c r="R37" s="6"/>
      <c r="T37" s="6"/>
      <c r="U37" s="6" t="s">
        <v>3</v>
      </c>
      <c r="V37" s="14" t="s">
        <v>100</v>
      </c>
      <c r="W37" s="24"/>
      <c r="X37" s="6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x14ac:dyDescent="0.25">
      <c r="B38" s="6"/>
      <c r="C38" s="9"/>
      <c r="D38" s="9"/>
      <c r="E38" s="21"/>
      <c r="F38" s="9"/>
      <c r="G38" s="26"/>
      <c r="H38" s="26"/>
      <c r="I38" s="26"/>
      <c r="J38" s="6"/>
      <c r="K38" s="6"/>
      <c r="L38" s="6"/>
      <c r="M38" s="6"/>
      <c r="N38" s="6"/>
      <c r="O38" s="6"/>
      <c r="P38" s="6"/>
      <c r="Q38" s="6"/>
      <c r="R38" s="6"/>
      <c r="T38" s="6"/>
      <c r="U38" s="6"/>
      <c r="V38" s="14"/>
      <c r="W38" s="26"/>
      <c r="X38" s="6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x14ac:dyDescent="0.25">
      <c r="B39" s="6"/>
      <c r="C39" s="6" t="s">
        <v>2</v>
      </c>
      <c r="D39" s="6"/>
      <c r="E39" s="22" t="s">
        <v>89</v>
      </c>
      <c r="F39" s="6"/>
      <c r="G39" s="24"/>
      <c r="H39" s="25"/>
      <c r="I39" s="24"/>
      <c r="J39" s="18"/>
      <c r="K39" s="6" t="s">
        <v>69</v>
      </c>
      <c r="L39" s="6"/>
      <c r="M39" s="6" t="s">
        <v>93</v>
      </c>
      <c r="N39" s="6"/>
      <c r="O39" s="12"/>
      <c r="P39" s="18"/>
      <c r="Q39" s="12"/>
      <c r="R39" s="6"/>
      <c r="T39" s="6"/>
      <c r="U39" s="6" t="s">
        <v>5</v>
      </c>
      <c r="V39" s="14" t="s">
        <v>100</v>
      </c>
      <c r="W39" s="24"/>
      <c r="X39" s="6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x14ac:dyDescent="0.25">
      <c r="B40" s="6"/>
      <c r="C40" s="6"/>
      <c r="D40" s="6"/>
      <c r="E40" s="22"/>
      <c r="F40" s="6"/>
      <c r="G40" s="26"/>
      <c r="H40" s="26"/>
      <c r="I40" s="26"/>
      <c r="J40" s="6"/>
      <c r="K40" s="6"/>
      <c r="L40" s="6"/>
      <c r="M40" s="6"/>
      <c r="N40" s="6"/>
      <c r="O40" s="6"/>
      <c r="P40" s="6"/>
      <c r="Q40" s="6"/>
      <c r="R40" s="6"/>
      <c r="T40" s="6"/>
      <c r="U40" s="6"/>
      <c r="V40" s="14"/>
      <c r="W40" s="26"/>
      <c r="X40" s="6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x14ac:dyDescent="0.25">
      <c r="B41" s="6"/>
      <c r="C41" s="6" t="s">
        <v>3</v>
      </c>
      <c r="D41" s="6"/>
      <c r="E41" s="22" t="s">
        <v>90</v>
      </c>
      <c r="F41" s="6"/>
      <c r="G41" s="24"/>
      <c r="H41" s="25"/>
      <c r="I41" s="24"/>
      <c r="J41" s="18"/>
      <c r="K41" s="6" t="s">
        <v>69</v>
      </c>
      <c r="L41" s="6"/>
      <c r="M41" s="6" t="s">
        <v>93</v>
      </c>
      <c r="N41" s="6"/>
      <c r="O41" s="12"/>
      <c r="P41" s="18"/>
      <c r="Q41" s="12"/>
      <c r="R41" s="6"/>
      <c r="T41" s="6"/>
      <c r="U41" s="9" t="s">
        <v>6</v>
      </c>
      <c r="V41" s="21"/>
      <c r="W41" s="26"/>
      <c r="X41" s="6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x14ac:dyDescent="0.25">
      <c r="B42" s="6"/>
      <c r="C42" s="6"/>
      <c r="D42" s="6"/>
      <c r="E42" s="22"/>
      <c r="F42" s="6"/>
      <c r="G42" s="26"/>
      <c r="H42" s="26"/>
      <c r="I42" s="26"/>
      <c r="J42" s="6"/>
      <c r="K42" s="6"/>
      <c r="L42" s="6"/>
      <c r="M42" s="6"/>
      <c r="N42" s="6"/>
      <c r="O42" s="6"/>
      <c r="P42" s="6"/>
      <c r="Q42" s="6"/>
      <c r="R42" s="6"/>
      <c r="T42" s="6"/>
      <c r="U42" s="9"/>
      <c r="V42" s="21"/>
      <c r="W42" s="26"/>
      <c r="X42" s="6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x14ac:dyDescent="0.25">
      <c r="B43" s="6"/>
      <c r="C43" s="6" t="s">
        <v>4</v>
      </c>
      <c r="D43" s="6"/>
      <c r="E43" s="22" t="s">
        <v>91</v>
      </c>
      <c r="F43" s="6"/>
      <c r="G43" s="24"/>
      <c r="H43" s="25"/>
      <c r="I43" s="24"/>
      <c r="J43" s="18"/>
      <c r="K43" s="6" t="s">
        <v>69</v>
      </c>
      <c r="L43" s="6"/>
      <c r="M43" s="6" t="s">
        <v>93</v>
      </c>
      <c r="N43" s="6"/>
      <c r="O43" s="12"/>
      <c r="P43" s="18"/>
      <c r="Q43" s="12"/>
      <c r="R43" s="6"/>
      <c r="T43" s="6"/>
      <c r="U43" s="6" t="s">
        <v>7</v>
      </c>
      <c r="V43" s="22" t="s">
        <v>97</v>
      </c>
      <c r="W43" s="24"/>
      <c r="X43" s="6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x14ac:dyDescent="0.25">
      <c r="B44" s="6"/>
      <c r="C44" s="6"/>
      <c r="D44" s="6"/>
      <c r="E44" s="22"/>
      <c r="F44" s="6"/>
      <c r="G44" s="26"/>
      <c r="H44" s="26"/>
      <c r="I44" s="26"/>
      <c r="J44" s="6"/>
      <c r="K44" s="6"/>
      <c r="L44" s="6"/>
      <c r="M44" s="6"/>
      <c r="N44" s="6"/>
      <c r="O44" s="6"/>
      <c r="P44" s="6"/>
      <c r="Q44" s="6"/>
      <c r="R44" s="6"/>
      <c r="T44" s="6"/>
      <c r="U44" s="6"/>
      <c r="V44" s="22"/>
      <c r="W44" s="26"/>
      <c r="X44" s="6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x14ac:dyDescent="0.25">
      <c r="B45" s="6"/>
      <c r="C45" s="6" t="s">
        <v>5</v>
      </c>
      <c r="D45" s="6"/>
      <c r="E45" s="22" t="s">
        <v>92</v>
      </c>
      <c r="F45" s="6"/>
      <c r="G45" s="24"/>
      <c r="H45" s="25"/>
      <c r="I45" s="24"/>
      <c r="J45" s="18"/>
      <c r="K45" s="6" t="s">
        <v>69</v>
      </c>
      <c r="L45" s="6"/>
      <c r="M45" s="6" t="s">
        <v>93</v>
      </c>
      <c r="N45" s="6"/>
      <c r="O45" s="12"/>
      <c r="P45" s="18"/>
      <c r="Q45" s="12"/>
      <c r="R45" s="6"/>
      <c r="T45" s="6"/>
      <c r="U45" s="6" t="s">
        <v>8</v>
      </c>
      <c r="V45" s="22" t="s">
        <v>98</v>
      </c>
      <c r="W45" s="24"/>
      <c r="X45" s="6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x14ac:dyDescent="0.25">
      <c r="B46" s="6"/>
      <c r="C46" s="6"/>
      <c r="D46" s="6"/>
      <c r="E46" s="22"/>
      <c r="F46" s="6"/>
      <c r="G46" s="26"/>
      <c r="H46" s="26"/>
      <c r="I46" s="26"/>
      <c r="J46" s="6"/>
      <c r="K46" s="6"/>
      <c r="L46" s="6"/>
      <c r="M46" s="6"/>
      <c r="N46" s="6"/>
      <c r="O46" s="6"/>
      <c r="P46" s="6"/>
      <c r="Q46" s="6"/>
      <c r="R46" s="6"/>
      <c r="T46" s="6"/>
      <c r="U46" s="6"/>
      <c r="V46" s="22"/>
      <c r="W46" s="26"/>
      <c r="X46" s="6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x14ac:dyDescent="0.25">
      <c r="B47" s="6"/>
      <c r="C47" s="9" t="s">
        <v>6</v>
      </c>
      <c r="D47" s="9"/>
      <c r="E47" s="23"/>
      <c r="F47" s="9"/>
      <c r="G47" s="26"/>
      <c r="H47" s="26"/>
      <c r="I47" s="26"/>
      <c r="J47" s="6"/>
      <c r="K47" s="6"/>
      <c r="L47" s="6"/>
      <c r="M47" s="6"/>
      <c r="N47" s="6"/>
      <c r="O47" s="6"/>
      <c r="P47" s="6"/>
      <c r="Q47" s="6"/>
      <c r="R47" s="6"/>
      <c r="T47" s="6"/>
      <c r="U47" s="6" t="s">
        <v>9</v>
      </c>
      <c r="V47" s="22" t="s">
        <v>99</v>
      </c>
      <c r="W47" s="24"/>
      <c r="X47" s="6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x14ac:dyDescent="0.25">
      <c r="B48" s="6"/>
      <c r="C48" s="9"/>
      <c r="D48" s="9"/>
      <c r="E48" s="23"/>
      <c r="F48" s="9"/>
      <c r="G48" s="26"/>
      <c r="H48" s="26"/>
      <c r="I48" s="26"/>
      <c r="J48" s="6"/>
      <c r="K48" s="6"/>
      <c r="L48" s="6"/>
      <c r="M48" s="6"/>
      <c r="N48" s="6"/>
      <c r="O48" s="6"/>
      <c r="P48" s="6"/>
      <c r="Q48" s="6"/>
      <c r="R48" s="6"/>
      <c r="T48" s="6"/>
      <c r="U48" s="6"/>
      <c r="V48" s="22"/>
      <c r="W48" s="26"/>
      <c r="X48" s="6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x14ac:dyDescent="0.25">
      <c r="B49" s="6"/>
      <c r="C49" s="6" t="s">
        <v>7</v>
      </c>
      <c r="D49" s="6"/>
      <c r="E49" s="22" t="s">
        <v>94</v>
      </c>
      <c r="F49" s="6"/>
      <c r="G49" s="24"/>
      <c r="H49" s="25"/>
      <c r="I49" s="24"/>
      <c r="J49" s="18"/>
      <c r="K49" s="6"/>
      <c r="L49" s="6"/>
      <c r="M49" s="6"/>
      <c r="N49" s="6"/>
      <c r="O49" s="6"/>
      <c r="P49" s="6"/>
      <c r="Q49" s="6"/>
      <c r="R49" s="6"/>
      <c r="T49" s="6"/>
      <c r="U49" s="9" t="s">
        <v>11</v>
      </c>
      <c r="V49" s="21"/>
      <c r="W49" s="26"/>
      <c r="X49" s="6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x14ac:dyDescent="0.25">
      <c r="B50" s="6"/>
      <c r="C50" s="6"/>
      <c r="D50" s="6"/>
      <c r="E50" s="22"/>
      <c r="F50" s="6"/>
      <c r="G50" s="26"/>
      <c r="H50" s="26"/>
      <c r="I50" s="26"/>
      <c r="J50" s="6"/>
      <c r="K50" s="6"/>
      <c r="L50" s="6"/>
      <c r="M50" s="6"/>
      <c r="N50" s="6"/>
      <c r="O50" s="6"/>
      <c r="P50" s="6"/>
      <c r="Q50" s="6"/>
      <c r="R50" s="6"/>
      <c r="T50" s="6"/>
      <c r="U50" s="9"/>
      <c r="V50" s="21"/>
      <c r="W50" s="26"/>
      <c r="X50" s="6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x14ac:dyDescent="0.25">
      <c r="B51" s="6"/>
      <c r="C51" s="6" t="s">
        <v>8</v>
      </c>
      <c r="D51" s="6"/>
      <c r="E51" s="22" t="s">
        <v>95</v>
      </c>
      <c r="F51" s="6"/>
      <c r="G51" s="24"/>
      <c r="H51" s="25"/>
      <c r="I51" s="24"/>
      <c r="J51" s="18"/>
      <c r="K51" s="6"/>
      <c r="L51" s="6"/>
      <c r="M51" s="6"/>
      <c r="N51" s="6"/>
      <c r="O51" s="6"/>
      <c r="P51" s="6"/>
      <c r="Q51" s="6"/>
      <c r="R51" s="6"/>
      <c r="T51" s="6"/>
      <c r="U51" s="6" t="s">
        <v>12</v>
      </c>
      <c r="V51" s="14">
        <v>24</v>
      </c>
      <c r="W51" s="24"/>
      <c r="X51" s="6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x14ac:dyDescent="0.25">
      <c r="B52" s="6"/>
      <c r="C52" s="6"/>
      <c r="D52" s="6"/>
      <c r="E52" s="22"/>
      <c r="F52" s="6"/>
      <c r="G52" s="26"/>
      <c r="H52" s="26"/>
      <c r="I52" s="26"/>
      <c r="J52" s="6"/>
      <c r="K52" s="6"/>
      <c r="L52" s="6"/>
      <c r="M52" s="6"/>
      <c r="N52" s="6"/>
      <c r="O52" s="6"/>
      <c r="P52" s="6"/>
      <c r="Q52" s="6"/>
      <c r="R52" s="6"/>
      <c r="T52" s="6"/>
      <c r="U52" s="6"/>
      <c r="V52" s="14"/>
      <c r="W52" s="26"/>
      <c r="X52" s="6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x14ac:dyDescent="0.25">
      <c r="B53" s="6"/>
      <c r="C53" s="6" t="s">
        <v>9</v>
      </c>
      <c r="D53" s="6"/>
      <c r="E53" s="22" t="s">
        <v>96</v>
      </c>
      <c r="F53" s="6"/>
      <c r="G53" s="24"/>
      <c r="H53" s="25"/>
      <c r="I53" s="24"/>
      <c r="J53" s="18"/>
      <c r="K53" s="6"/>
      <c r="L53" s="6"/>
      <c r="M53" s="6"/>
      <c r="N53" s="6"/>
      <c r="O53" s="6"/>
      <c r="P53" s="6"/>
      <c r="Q53" s="6"/>
      <c r="R53" s="6"/>
      <c r="T53" s="6"/>
      <c r="U53" s="9" t="s">
        <v>13</v>
      </c>
      <c r="V53" s="21"/>
      <c r="W53" s="26"/>
      <c r="X53" s="6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x14ac:dyDescent="0.25">
      <c r="B54" s="6"/>
      <c r="C54" s="6"/>
      <c r="D54" s="6"/>
      <c r="E54" s="22"/>
      <c r="F54" s="6"/>
      <c r="G54" s="26"/>
      <c r="H54" s="26"/>
      <c r="I54" s="26"/>
      <c r="J54" s="6"/>
      <c r="K54" s="6"/>
      <c r="L54" s="6"/>
      <c r="M54" s="6"/>
      <c r="N54" s="6"/>
      <c r="O54" s="6"/>
      <c r="P54" s="6"/>
      <c r="Q54" s="6"/>
      <c r="R54" s="6"/>
      <c r="T54" s="6"/>
      <c r="U54" s="9"/>
      <c r="V54" s="21"/>
      <c r="W54" s="26"/>
      <c r="X54" s="6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x14ac:dyDescent="0.25">
      <c r="B55" s="6"/>
      <c r="C55" s="6" t="s">
        <v>10</v>
      </c>
      <c r="D55" s="6"/>
      <c r="E55" s="22" t="s">
        <v>97</v>
      </c>
      <c r="F55" s="6"/>
      <c r="G55" s="24"/>
      <c r="H55" s="25"/>
      <c r="I55" s="24"/>
      <c r="J55" s="18"/>
      <c r="K55" s="6"/>
      <c r="L55" s="6"/>
      <c r="M55" s="6"/>
      <c r="N55" s="6"/>
      <c r="O55" s="6"/>
      <c r="P55" s="6"/>
      <c r="Q55" s="6"/>
      <c r="R55" s="6"/>
      <c r="T55" s="6"/>
      <c r="U55" s="6" t="s">
        <v>14</v>
      </c>
      <c r="V55" s="14">
        <v>79.930000000000007</v>
      </c>
      <c r="W55" s="24"/>
      <c r="X55" s="6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x14ac:dyDescent="0.25">
      <c r="B56" s="6"/>
      <c r="C56" s="6"/>
      <c r="D56" s="6"/>
      <c r="E56" s="14"/>
      <c r="F56" s="6"/>
      <c r="G56" s="26"/>
      <c r="H56" s="26"/>
      <c r="I56" s="26"/>
      <c r="J56" s="6"/>
      <c r="K56" s="6"/>
      <c r="L56" s="6"/>
      <c r="M56" s="6"/>
      <c r="N56" s="6"/>
      <c r="O56" s="6"/>
      <c r="P56" s="6"/>
      <c r="Q56" s="6"/>
      <c r="R56" s="6"/>
      <c r="T56" s="6"/>
      <c r="U56" s="6"/>
      <c r="V56" s="14"/>
      <c r="W56" s="26"/>
      <c r="X56" s="6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x14ac:dyDescent="0.25">
      <c r="B57" s="6"/>
      <c r="C57" s="9" t="s">
        <v>11</v>
      </c>
      <c r="D57" s="9"/>
      <c r="E57" s="21"/>
      <c r="F57" s="9"/>
      <c r="G57" s="26"/>
      <c r="H57" s="26"/>
      <c r="I57" s="26"/>
      <c r="J57" s="6"/>
      <c r="K57" s="6"/>
      <c r="L57" s="6"/>
      <c r="M57" s="6"/>
      <c r="N57" s="6"/>
      <c r="O57" s="6"/>
      <c r="P57" s="6"/>
      <c r="Q57" s="6"/>
      <c r="R57" s="6"/>
      <c r="T57" s="6"/>
      <c r="U57" s="9" t="s">
        <v>16</v>
      </c>
      <c r="V57" s="21"/>
      <c r="W57" s="26"/>
      <c r="X57" s="6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x14ac:dyDescent="0.25">
      <c r="B58" s="6"/>
      <c r="C58" s="9"/>
      <c r="D58" s="9"/>
      <c r="E58" s="21"/>
      <c r="F58" s="9"/>
      <c r="G58" s="26"/>
      <c r="H58" s="26"/>
      <c r="I58" s="26"/>
      <c r="J58" s="6"/>
      <c r="K58" s="6"/>
      <c r="L58" s="6"/>
      <c r="M58" s="6"/>
      <c r="N58" s="6"/>
      <c r="O58" s="6"/>
      <c r="P58" s="6"/>
      <c r="Q58" s="6"/>
      <c r="R58" s="6"/>
      <c r="T58" s="6"/>
      <c r="U58" s="9"/>
      <c r="V58" s="21"/>
      <c r="W58" s="26"/>
      <c r="X58" s="6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x14ac:dyDescent="0.25">
      <c r="B59" s="6"/>
      <c r="C59" s="6" t="s">
        <v>12</v>
      </c>
      <c r="D59" s="6"/>
      <c r="E59" s="14">
        <v>24</v>
      </c>
      <c r="F59" s="6"/>
      <c r="G59" s="24"/>
      <c r="H59" s="25"/>
      <c r="I59" s="24"/>
      <c r="J59" s="18"/>
      <c r="K59" s="6"/>
      <c r="L59" s="6"/>
      <c r="M59" s="6"/>
      <c r="N59" s="6"/>
      <c r="O59" s="6"/>
      <c r="P59" s="6"/>
      <c r="Q59" s="6"/>
      <c r="R59" s="6"/>
      <c r="T59" s="6"/>
      <c r="U59" s="6" t="s">
        <v>17</v>
      </c>
      <c r="V59" s="14">
        <v>24.32</v>
      </c>
      <c r="W59" s="24"/>
      <c r="X59" s="6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x14ac:dyDescent="0.25">
      <c r="B60" s="6"/>
      <c r="C60" s="6"/>
      <c r="D60" s="6"/>
      <c r="E60" s="14"/>
      <c r="F60" s="6"/>
      <c r="G60" s="26"/>
      <c r="H60" s="26"/>
      <c r="I60" s="26"/>
      <c r="J60" s="6"/>
      <c r="K60" s="6"/>
      <c r="L60" s="6"/>
      <c r="M60" s="6"/>
      <c r="N60" s="6"/>
      <c r="O60" s="6"/>
      <c r="P60" s="6"/>
      <c r="Q60" s="6"/>
      <c r="R60" s="6"/>
      <c r="T60" s="6"/>
      <c r="U60" s="6"/>
      <c r="V60" s="14"/>
      <c r="W60" s="26"/>
      <c r="X60" s="6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x14ac:dyDescent="0.25">
      <c r="B61" s="6"/>
      <c r="C61" s="9" t="s">
        <v>13</v>
      </c>
      <c r="D61" s="9"/>
      <c r="E61" s="21"/>
      <c r="F61" s="9"/>
      <c r="G61" s="26"/>
      <c r="H61" s="26"/>
      <c r="I61" s="26"/>
      <c r="J61" s="6"/>
      <c r="K61" s="6"/>
      <c r="L61" s="6"/>
      <c r="M61" s="6"/>
      <c r="N61" s="6"/>
      <c r="O61" s="6"/>
      <c r="P61" s="6"/>
      <c r="Q61" s="6"/>
      <c r="R61" s="6"/>
      <c r="T61" s="6"/>
      <c r="U61" s="9" t="s">
        <v>18</v>
      </c>
      <c r="V61" s="21"/>
      <c r="W61" s="26"/>
      <c r="X61" s="6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x14ac:dyDescent="0.25">
      <c r="B62" s="6"/>
      <c r="C62" s="9"/>
      <c r="D62" s="9"/>
      <c r="E62" s="21"/>
      <c r="F62" s="9"/>
      <c r="G62" s="26"/>
      <c r="H62" s="26"/>
      <c r="I62" s="26"/>
      <c r="J62" s="6"/>
      <c r="K62" s="6"/>
      <c r="L62" s="6"/>
      <c r="M62" s="6"/>
      <c r="N62" s="6"/>
      <c r="O62" s="6"/>
      <c r="P62" s="6"/>
      <c r="Q62" s="6"/>
      <c r="R62" s="6"/>
      <c r="T62" s="6"/>
      <c r="U62" s="9"/>
      <c r="V62" s="21"/>
      <c r="W62" s="26"/>
      <c r="X62" s="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x14ac:dyDescent="0.25">
      <c r="B63" s="6"/>
      <c r="C63" s="6" t="s">
        <v>14</v>
      </c>
      <c r="D63" s="6"/>
      <c r="E63" s="14">
        <v>79.930000000000007</v>
      </c>
      <c r="F63" s="6"/>
      <c r="G63" s="24"/>
      <c r="H63" s="25"/>
      <c r="I63" s="24"/>
      <c r="J63" s="18"/>
      <c r="K63" s="6"/>
      <c r="L63" s="6"/>
      <c r="M63" s="6"/>
      <c r="N63" s="6"/>
      <c r="O63" s="6"/>
      <c r="P63" s="6"/>
      <c r="Q63" s="6"/>
      <c r="R63" s="6"/>
      <c r="T63" s="6"/>
      <c r="U63" s="6" t="s">
        <v>19</v>
      </c>
      <c r="V63" s="14">
        <v>5.33</v>
      </c>
      <c r="W63" s="24"/>
      <c r="X63" s="6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x14ac:dyDescent="0.25">
      <c r="B64" s="6"/>
      <c r="C64" s="6"/>
      <c r="D64" s="6"/>
      <c r="E64" s="14"/>
      <c r="F64" s="6"/>
      <c r="G64" s="26"/>
      <c r="H64" s="26"/>
      <c r="I64" s="26"/>
      <c r="J64" s="6"/>
      <c r="K64" s="6"/>
      <c r="L64" s="6"/>
      <c r="M64" s="6"/>
      <c r="N64" s="6"/>
      <c r="O64" s="6"/>
      <c r="P64" s="6"/>
      <c r="Q64" s="6"/>
      <c r="R64" s="6"/>
      <c r="T64" s="6"/>
      <c r="U64" s="6"/>
      <c r="V64" s="14"/>
      <c r="W64" s="26"/>
      <c r="X64" s="6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x14ac:dyDescent="0.25">
      <c r="B65" s="6"/>
      <c r="C65" s="9" t="s">
        <v>16</v>
      </c>
      <c r="D65" s="9"/>
      <c r="E65" s="21"/>
      <c r="F65" s="9"/>
      <c r="G65" s="26"/>
      <c r="H65" s="26"/>
      <c r="I65" s="26"/>
      <c r="J65" s="6"/>
      <c r="K65" s="6"/>
      <c r="L65" s="6"/>
      <c r="M65" s="6"/>
      <c r="N65" s="6"/>
      <c r="O65" s="6"/>
      <c r="P65" s="6"/>
      <c r="Q65" s="6"/>
      <c r="R65" s="6"/>
      <c r="T65" s="6"/>
      <c r="U65" s="6" t="s">
        <v>20</v>
      </c>
      <c r="V65" s="14">
        <v>24.09</v>
      </c>
      <c r="W65" s="24"/>
      <c r="X65" s="6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x14ac:dyDescent="0.25">
      <c r="B66" s="6"/>
      <c r="C66" s="9"/>
      <c r="D66" s="9"/>
      <c r="E66" s="21"/>
      <c r="F66" s="9"/>
      <c r="G66" s="26"/>
      <c r="H66" s="26"/>
      <c r="I66" s="26"/>
      <c r="J66" s="6"/>
      <c r="K66" s="6"/>
      <c r="L66" s="6"/>
      <c r="M66" s="6"/>
      <c r="N66" s="6"/>
      <c r="O66" s="6"/>
      <c r="P66" s="6"/>
      <c r="Q66" s="6"/>
      <c r="R66" s="6"/>
      <c r="T66" s="6"/>
      <c r="U66" s="6"/>
      <c r="V66" s="14"/>
      <c r="W66" s="26"/>
      <c r="X66" s="6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x14ac:dyDescent="0.25">
      <c r="B67" s="6"/>
      <c r="C67" s="6" t="s">
        <v>17</v>
      </c>
      <c r="D67" s="6"/>
      <c r="E67" s="14">
        <v>24.32</v>
      </c>
      <c r="F67" s="6"/>
      <c r="G67" s="24"/>
      <c r="H67" s="25"/>
      <c r="I67" s="24"/>
      <c r="J67" s="18"/>
      <c r="K67" s="6"/>
      <c r="L67" s="6"/>
      <c r="M67" s="6"/>
      <c r="N67" s="6"/>
      <c r="O67" s="6"/>
      <c r="P67" s="6"/>
      <c r="Q67" s="6"/>
      <c r="R67" s="6"/>
      <c r="T67" s="6"/>
      <c r="U67" s="6" t="s">
        <v>21</v>
      </c>
      <c r="V67" s="14">
        <v>4.55</v>
      </c>
      <c r="W67" s="24"/>
      <c r="X67" s="6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x14ac:dyDescent="0.25">
      <c r="B68" s="6"/>
      <c r="C68" s="6"/>
      <c r="D68" s="6"/>
      <c r="E68" s="14"/>
      <c r="F68" s="6"/>
      <c r="G68" s="26"/>
      <c r="H68" s="26"/>
      <c r="I68" s="26"/>
      <c r="J68" s="6"/>
      <c r="K68" s="6"/>
      <c r="L68" s="6"/>
      <c r="M68" s="6"/>
      <c r="N68" s="6"/>
      <c r="O68" s="6"/>
      <c r="P68" s="6"/>
      <c r="Q68" s="6"/>
      <c r="R68" s="6"/>
      <c r="T68" s="6"/>
      <c r="U68" s="6"/>
      <c r="V68" s="6"/>
      <c r="W68" s="6"/>
      <c r="X68" s="6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x14ac:dyDescent="0.25">
      <c r="B69" s="6"/>
      <c r="C69" s="9" t="s">
        <v>18</v>
      </c>
      <c r="D69" s="9"/>
      <c r="E69" s="21"/>
      <c r="F69" s="9"/>
      <c r="G69" s="26"/>
      <c r="H69" s="26"/>
      <c r="I69" s="26"/>
      <c r="J69" s="6"/>
      <c r="K69" s="6"/>
      <c r="L69" s="6"/>
      <c r="M69" s="6"/>
      <c r="N69" s="6"/>
      <c r="O69" s="6"/>
      <c r="P69" s="6"/>
      <c r="Q69" s="6"/>
      <c r="R69" s="6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x14ac:dyDescent="0.25">
      <c r="B70" s="6"/>
      <c r="C70" s="9"/>
      <c r="D70" s="9"/>
      <c r="E70" s="21"/>
      <c r="F70" s="9"/>
      <c r="G70" s="26"/>
      <c r="H70" s="26"/>
      <c r="I70" s="26"/>
      <c r="J70" s="6"/>
      <c r="K70" s="6"/>
      <c r="L70" s="6"/>
      <c r="M70" s="6"/>
      <c r="N70" s="6"/>
      <c r="O70" s="6"/>
      <c r="P70" s="6"/>
      <c r="Q70" s="6"/>
      <c r="R70" s="6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x14ac:dyDescent="0.25">
      <c r="B71" s="6"/>
      <c r="C71" s="6" t="s">
        <v>19</v>
      </c>
      <c r="D71" s="6"/>
      <c r="E71" s="14">
        <v>5.33</v>
      </c>
      <c r="F71" s="6"/>
      <c r="G71" s="24"/>
      <c r="H71" s="25"/>
      <c r="I71" s="24"/>
      <c r="J71" s="18"/>
      <c r="K71" s="6"/>
      <c r="L71" s="6"/>
      <c r="M71" s="6"/>
      <c r="N71" s="6"/>
      <c r="O71" s="6"/>
      <c r="P71" s="6"/>
      <c r="Q71" s="6"/>
      <c r="R71" s="6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x14ac:dyDescent="0.25">
      <c r="B72" s="6"/>
      <c r="C72" s="6"/>
      <c r="D72" s="6"/>
      <c r="E72" s="14"/>
      <c r="F72" s="6"/>
      <c r="G72" s="26"/>
      <c r="H72" s="26"/>
      <c r="I72" s="26"/>
      <c r="J72" s="6"/>
      <c r="K72" s="6"/>
      <c r="L72" s="6"/>
      <c r="M72" s="6"/>
      <c r="N72" s="6"/>
      <c r="O72" s="6"/>
      <c r="P72" s="6"/>
      <c r="Q72" s="6"/>
      <c r="R72" s="6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x14ac:dyDescent="0.25">
      <c r="B73" s="6"/>
      <c r="C73" s="6" t="s">
        <v>20</v>
      </c>
      <c r="D73" s="6"/>
      <c r="E73" s="14">
        <v>24.09</v>
      </c>
      <c r="F73" s="6"/>
      <c r="G73" s="24"/>
      <c r="H73" s="25"/>
      <c r="I73" s="24"/>
      <c r="J73" s="18"/>
      <c r="K73" s="6"/>
      <c r="L73" s="6"/>
      <c r="M73" s="6"/>
      <c r="N73" s="6"/>
      <c r="O73" s="6"/>
      <c r="P73" s="6"/>
      <c r="Q73" s="6"/>
      <c r="R73" s="6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x14ac:dyDescent="0.25">
      <c r="B74" s="6"/>
      <c r="C74" s="6"/>
      <c r="D74" s="6"/>
      <c r="E74" s="14"/>
      <c r="F74" s="6"/>
      <c r="G74" s="26"/>
      <c r="H74" s="26"/>
      <c r="I74" s="26"/>
      <c r="J74" s="6"/>
      <c r="K74" s="6"/>
      <c r="L74" s="6"/>
      <c r="M74" s="6"/>
      <c r="N74" s="6"/>
      <c r="O74" s="6"/>
      <c r="P74" s="6"/>
      <c r="Q74" s="6"/>
      <c r="R74" s="6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x14ac:dyDescent="0.25">
      <c r="B75" s="6"/>
      <c r="C75" s="6" t="s">
        <v>21</v>
      </c>
      <c r="D75" s="6"/>
      <c r="E75" s="14">
        <v>4.55</v>
      </c>
      <c r="F75" s="6"/>
      <c r="G75" s="24"/>
      <c r="H75" s="25"/>
      <c r="I75" s="24"/>
      <c r="J75" s="18"/>
      <c r="K75" s="6"/>
      <c r="L75" s="6"/>
      <c r="M75" s="6"/>
      <c r="N75" s="6"/>
      <c r="O75" s="6"/>
      <c r="P75" s="6"/>
      <c r="Q75" s="6"/>
      <c r="R75" s="6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idden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3:47" hidden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3:47" hidden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3:47" hidden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3:47" hidden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3:47" hidden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3:47" hidden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3:47" hidden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3:47" hidden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3:47" hidden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3:47" hidden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3:47" hidden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3:47" hidden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3:47" hidden="1" x14ac:dyDescent="0.25"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3:47" hidden="1" x14ac:dyDescent="0.25"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3:47" hidden="1" x14ac:dyDescent="0.25"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3:47" hidden="1" x14ac:dyDescent="0.25"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1:47" hidden="1" x14ac:dyDescent="0.25"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1:47" hidden="1" x14ac:dyDescent="0.25"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1:47" hidden="1" x14ac:dyDescent="0.25"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1:47" hidden="1" x14ac:dyDescent="0.25"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1:47" hidden="1" x14ac:dyDescent="0.25"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1:47" hidden="1" x14ac:dyDescent="0.25"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1:47" hidden="1" x14ac:dyDescent="0.25"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1:47" hidden="1" x14ac:dyDescent="0.25"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1:47" hidden="1" x14ac:dyDescent="0.25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1:47" hidden="1" x14ac:dyDescent="0.25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1:47" hidden="1" x14ac:dyDescent="0.25"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1:47" hidden="1" x14ac:dyDescent="0.25"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1:47" hidden="1" x14ac:dyDescent="0.25"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1:47" hidden="1" x14ac:dyDescent="0.25"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1:47" hidden="1" x14ac:dyDescent="0.25"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1:47" hidden="1" x14ac:dyDescent="0.25"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1:47" hidden="1" x14ac:dyDescent="0.25"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1:47" hidden="1" x14ac:dyDescent="0.25"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1:47" hidden="1" x14ac:dyDescent="0.25"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1:47" hidden="1" x14ac:dyDescent="0.25"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1:47" hidden="1" x14ac:dyDescent="0.25"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1:47" hidden="1" x14ac:dyDescent="0.25"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1:47" hidden="1" x14ac:dyDescent="0.25"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1:47" hidden="1" x14ac:dyDescent="0.25"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1:47" hidden="1" x14ac:dyDescent="0.25"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1:47" hidden="1" x14ac:dyDescent="0.25"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1:47" hidden="1" x14ac:dyDescent="0.25"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1:47" hidden="1" x14ac:dyDescent="0.25"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1:47" hidden="1" x14ac:dyDescent="0.25"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1:47" hidden="1" x14ac:dyDescent="0.25"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1:47" hidden="1" x14ac:dyDescent="0.25"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1:47" hidden="1" x14ac:dyDescent="0.25"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5:47" hidden="1" x14ac:dyDescent="0.25"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5:47" hidden="1" x14ac:dyDescent="0.25"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5:47" hidden="1" x14ac:dyDescent="0.25"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5:47" hidden="1" x14ac:dyDescent="0.25"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5:47" hidden="1" x14ac:dyDescent="0.25"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5:47" hidden="1" x14ac:dyDescent="0.25"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5:47" hidden="1" x14ac:dyDescent="0.25"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17" sqref="I17"/>
    </sheetView>
  </sheetViews>
  <sheetFormatPr baseColWidth="10" defaultColWidth="9.140625" defaultRowHeight="15" x14ac:dyDescent="0.25"/>
  <cols>
    <col min="1" max="1" width="55" customWidth="1"/>
    <col min="2" max="3" width="18" customWidth="1"/>
    <col min="4" max="4" width="18.28515625" customWidth="1"/>
    <col min="5" max="5" width="34.5703125" customWidth="1"/>
    <col min="6" max="6" width="32.85546875" customWidth="1"/>
    <col min="8" max="8" width="25" customWidth="1"/>
    <col min="9" max="9" width="16.140625" customWidth="1"/>
  </cols>
  <sheetData>
    <row r="1" spans="1:9" x14ac:dyDescent="0.25">
      <c r="B1" t="s">
        <v>81</v>
      </c>
      <c r="C1" t="s">
        <v>82</v>
      </c>
      <c r="D1" t="s">
        <v>62</v>
      </c>
      <c r="E1" t="s">
        <v>83</v>
      </c>
      <c r="F1" t="s">
        <v>84</v>
      </c>
    </row>
    <row r="2" spans="1:9" x14ac:dyDescent="0.25">
      <c r="A2" s="4" t="s">
        <v>0</v>
      </c>
    </row>
    <row r="3" spans="1:9" x14ac:dyDescent="0.25">
      <c r="A3" s="4" t="s">
        <v>1</v>
      </c>
    </row>
    <row r="4" spans="1:9" x14ac:dyDescent="0.25">
      <c r="A4" t="s">
        <v>2</v>
      </c>
      <c r="B4">
        <f>'Base de datos'!G9+'Base de datos'!O9</f>
        <v>0</v>
      </c>
      <c r="C4">
        <f>'Base de datos'!I9+'Base de datos'!Q9</f>
        <v>0</v>
      </c>
      <c r="D4">
        <f>'Toma de datos y resultado'!D9</f>
        <v>0</v>
      </c>
      <c r="E4">
        <f>B4*D4</f>
        <v>0</v>
      </c>
      <c r="F4">
        <f>C4*D4</f>
        <v>0</v>
      </c>
    </row>
    <row r="5" spans="1:9" x14ac:dyDescent="0.25">
      <c r="A5" t="s">
        <v>3</v>
      </c>
      <c r="B5">
        <f>'Base de datos'!G11+'Base de datos'!O11</f>
        <v>0</v>
      </c>
      <c r="C5">
        <f>'Base de datos'!I11+'Base de datos'!Q11</f>
        <v>0</v>
      </c>
      <c r="D5">
        <f>'Toma de datos y resultado'!D11</f>
        <v>0</v>
      </c>
      <c r="E5">
        <f t="shared" ref="E5:E40" si="0">B5*D5</f>
        <v>0</v>
      </c>
      <c r="F5">
        <f t="shared" ref="F5:F40" si="1">C5*D5</f>
        <v>0</v>
      </c>
      <c r="H5" t="s">
        <v>85</v>
      </c>
      <c r="I5">
        <f>SUM(E4:E40)</f>
        <v>0</v>
      </c>
    </row>
    <row r="6" spans="1:9" x14ac:dyDescent="0.25">
      <c r="A6" t="s">
        <v>4</v>
      </c>
      <c r="B6">
        <f>'Base de datos'!G13+'Base de datos'!O13</f>
        <v>0</v>
      </c>
      <c r="C6">
        <f>'Base de datos'!I13+'Base de datos'!Q13</f>
        <v>0</v>
      </c>
      <c r="D6">
        <f>'Toma de datos y resultado'!D13</f>
        <v>0</v>
      </c>
      <c r="E6">
        <f t="shared" si="0"/>
        <v>0</v>
      </c>
      <c r="F6">
        <f t="shared" si="1"/>
        <v>0</v>
      </c>
      <c r="H6" t="s">
        <v>86</v>
      </c>
      <c r="I6">
        <f>SUM(F4:F40)</f>
        <v>0</v>
      </c>
    </row>
    <row r="7" spans="1:9" x14ac:dyDescent="0.25">
      <c r="A7" t="s">
        <v>5</v>
      </c>
      <c r="B7">
        <f>'Base de datos'!G15+'Base de datos'!O15</f>
        <v>0</v>
      </c>
      <c r="C7">
        <f>'Base de datos'!I15+'Base de datos'!Q15</f>
        <v>0</v>
      </c>
      <c r="D7">
        <f>'Toma de datos y resultado'!D15</f>
        <v>0</v>
      </c>
      <c r="E7">
        <f t="shared" si="0"/>
        <v>0</v>
      </c>
      <c r="F7">
        <f t="shared" si="1"/>
        <v>0</v>
      </c>
    </row>
    <row r="8" spans="1:9" x14ac:dyDescent="0.25">
      <c r="A8" s="4" t="s">
        <v>6</v>
      </c>
      <c r="H8" t="s">
        <v>79</v>
      </c>
      <c r="I8" s="19" t="e">
        <f>(I6-I5)/I6</f>
        <v>#DIV/0!</v>
      </c>
    </row>
    <row r="9" spans="1:9" x14ac:dyDescent="0.25">
      <c r="A9" t="s">
        <v>7</v>
      </c>
      <c r="B9">
        <f>'Base de datos'!G19</f>
        <v>0</v>
      </c>
      <c r="C9">
        <f>'Base de datos'!I19</f>
        <v>0</v>
      </c>
      <c r="D9">
        <f>'Toma de datos y resultado'!D19</f>
        <v>0</v>
      </c>
      <c r="E9">
        <f t="shared" si="0"/>
        <v>0</v>
      </c>
      <c r="F9">
        <f t="shared" si="1"/>
        <v>0</v>
      </c>
    </row>
    <row r="10" spans="1:9" x14ac:dyDescent="0.25">
      <c r="A10" t="s">
        <v>8</v>
      </c>
      <c r="B10">
        <f>'Base de datos'!G21</f>
        <v>0</v>
      </c>
      <c r="C10">
        <f>'Base de datos'!I21</f>
        <v>0</v>
      </c>
      <c r="D10">
        <f>'Toma de datos y resultado'!D21</f>
        <v>0</v>
      </c>
      <c r="E10">
        <f t="shared" si="0"/>
        <v>0</v>
      </c>
      <c r="F10">
        <f t="shared" si="1"/>
        <v>0</v>
      </c>
    </row>
    <row r="11" spans="1:9" x14ac:dyDescent="0.25">
      <c r="A11" t="s">
        <v>9</v>
      </c>
      <c r="B11">
        <f>'Base de datos'!G23</f>
        <v>0</v>
      </c>
      <c r="C11">
        <f>'Base de datos'!I23</f>
        <v>0</v>
      </c>
      <c r="D11">
        <f>'Toma de datos y resultado'!D23</f>
        <v>0</v>
      </c>
      <c r="E11">
        <f t="shared" si="0"/>
        <v>0</v>
      </c>
      <c r="F11">
        <f t="shared" si="1"/>
        <v>0</v>
      </c>
    </row>
    <row r="12" spans="1:9" x14ac:dyDescent="0.25">
      <c r="A12" t="s">
        <v>10</v>
      </c>
      <c r="B12">
        <f>'Base de datos'!G25</f>
        <v>0</v>
      </c>
      <c r="C12">
        <f>'Base de datos'!I25</f>
        <v>0</v>
      </c>
      <c r="D12">
        <f>'Toma de datos y resultado'!D25</f>
        <v>0</v>
      </c>
      <c r="E12">
        <f t="shared" si="0"/>
        <v>0</v>
      </c>
      <c r="F12">
        <f t="shared" si="1"/>
        <v>0</v>
      </c>
    </row>
    <row r="13" spans="1:9" x14ac:dyDescent="0.25">
      <c r="A13" s="4" t="s">
        <v>11</v>
      </c>
    </row>
    <row r="14" spans="1:9" x14ac:dyDescent="0.25">
      <c r="A14" t="s">
        <v>12</v>
      </c>
      <c r="B14">
        <f>'Base de datos'!G29</f>
        <v>0</v>
      </c>
      <c r="C14">
        <f>'Base de datos'!I29</f>
        <v>0</v>
      </c>
      <c r="D14">
        <f>'Toma de datos y resultado'!D29</f>
        <v>0</v>
      </c>
      <c r="E14">
        <f t="shared" si="0"/>
        <v>0</v>
      </c>
      <c r="F14">
        <f t="shared" si="1"/>
        <v>0</v>
      </c>
    </row>
    <row r="15" spans="1:9" x14ac:dyDescent="0.25">
      <c r="A15" s="4" t="s">
        <v>13</v>
      </c>
    </row>
    <row r="16" spans="1:9" x14ac:dyDescent="0.25">
      <c r="A16" t="s">
        <v>14</v>
      </c>
      <c r="B16">
        <f>'Base de datos'!G33</f>
        <v>0</v>
      </c>
      <c r="C16">
        <f>'Base de datos'!I33</f>
        <v>0</v>
      </c>
      <c r="D16">
        <f>'Toma de datos y resultado'!D33</f>
        <v>0</v>
      </c>
      <c r="E16">
        <f t="shared" si="0"/>
        <v>0</v>
      </c>
      <c r="F16">
        <f t="shared" si="1"/>
        <v>0</v>
      </c>
    </row>
    <row r="18" spans="1:6" x14ac:dyDescent="0.25">
      <c r="A18" s="4" t="s">
        <v>15</v>
      </c>
    </row>
    <row r="19" spans="1:6" x14ac:dyDescent="0.25">
      <c r="A19" s="4" t="s">
        <v>1</v>
      </c>
    </row>
    <row r="20" spans="1:6" x14ac:dyDescent="0.25">
      <c r="A20" t="s">
        <v>2</v>
      </c>
      <c r="B20">
        <f>'Base de datos'!G39+'Base de datos'!O39</f>
        <v>0</v>
      </c>
      <c r="C20">
        <f>'Base de datos'!I39+'Base de datos'!Q39</f>
        <v>0</v>
      </c>
      <c r="D20">
        <f>'Toma de datos y resultado'!D39</f>
        <v>0</v>
      </c>
      <c r="E20">
        <f t="shared" si="0"/>
        <v>0</v>
      </c>
      <c r="F20">
        <f t="shared" si="1"/>
        <v>0</v>
      </c>
    </row>
    <row r="21" spans="1:6" x14ac:dyDescent="0.25">
      <c r="A21" t="s">
        <v>3</v>
      </c>
      <c r="B21">
        <f>'Base de datos'!G41+'Base de datos'!O41</f>
        <v>0</v>
      </c>
      <c r="C21">
        <f>'Base de datos'!I41+'Base de datos'!Q41</f>
        <v>0</v>
      </c>
      <c r="D21">
        <f>'Toma de datos y resultado'!D41</f>
        <v>0</v>
      </c>
      <c r="E21">
        <f t="shared" si="0"/>
        <v>0</v>
      </c>
      <c r="F21">
        <f t="shared" si="1"/>
        <v>0</v>
      </c>
    </row>
    <row r="22" spans="1:6" x14ac:dyDescent="0.25">
      <c r="A22" t="s">
        <v>4</v>
      </c>
      <c r="B22">
        <f>'Base de datos'!G43+'Base de datos'!O43</f>
        <v>0</v>
      </c>
      <c r="C22">
        <f>'Base de datos'!I43+'Base de datos'!Q43</f>
        <v>0</v>
      </c>
      <c r="D22">
        <f>'Toma de datos y resultado'!D43</f>
        <v>0</v>
      </c>
      <c r="E22">
        <f t="shared" si="0"/>
        <v>0</v>
      </c>
      <c r="F22">
        <f t="shared" si="1"/>
        <v>0</v>
      </c>
    </row>
    <row r="23" spans="1:6" x14ac:dyDescent="0.25">
      <c r="A23" t="s">
        <v>5</v>
      </c>
      <c r="B23">
        <f>'Base de datos'!G45+'Base de datos'!O45</f>
        <v>0</v>
      </c>
      <c r="C23">
        <f>'Base de datos'!I45+'Base de datos'!Q45</f>
        <v>0</v>
      </c>
      <c r="D23">
        <f>'Toma de datos y resultado'!D45</f>
        <v>0</v>
      </c>
      <c r="E23">
        <f t="shared" si="0"/>
        <v>0</v>
      </c>
      <c r="F23">
        <f t="shared" si="1"/>
        <v>0</v>
      </c>
    </row>
    <row r="24" spans="1:6" x14ac:dyDescent="0.25">
      <c r="A24" s="4" t="s">
        <v>6</v>
      </c>
    </row>
    <row r="25" spans="1:6" x14ac:dyDescent="0.25">
      <c r="A25" t="s">
        <v>7</v>
      </c>
      <c r="B25">
        <f>'Base de datos'!G49</f>
        <v>0</v>
      </c>
      <c r="C25">
        <f>'Base de datos'!I49</f>
        <v>0</v>
      </c>
      <c r="D25">
        <f>'Toma de datos y resultado'!D49</f>
        <v>0</v>
      </c>
      <c r="E25">
        <f t="shared" si="0"/>
        <v>0</v>
      </c>
      <c r="F25">
        <f t="shared" si="1"/>
        <v>0</v>
      </c>
    </row>
    <row r="26" spans="1:6" x14ac:dyDescent="0.25">
      <c r="A26" t="s">
        <v>8</v>
      </c>
      <c r="B26">
        <f>'Base de datos'!G51</f>
        <v>0</v>
      </c>
      <c r="C26">
        <f>'Base de datos'!I51</f>
        <v>0</v>
      </c>
      <c r="D26">
        <f>'Toma de datos y resultado'!D51</f>
        <v>0</v>
      </c>
      <c r="E26">
        <f t="shared" si="0"/>
        <v>0</v>
      </c>
      <c r="F26">
        <f t="shared" si="1"/>
        <v>0</v>
      </c>
    </row>
    <row r="27" spans="1:6" x14ac:dyDescent="0.25">
      <c r="A27" t="s">
        <v>9</v>
      </c>
      <c r="B27">
        <f>'Base de datos'!G53</f>
        <v>0</v>
      </c>
      <c r="C27">
        <f>'Base de datos'!I53</f>
        <v>0</v>
      </c>
      <c r="D27">
        <f>'Toma de datos y resultado'!D53</f>
        <v>0</v>
      </c>
      <c r="E27">
        <f t="shared" si="0"/>
        <v>0</v>
      </c>
      <c r="F27">
        <f t="shared" si="1"/>
        <v>0</v>
      </c>
    </row>
    <row r="28" spans="1:6" x14ac:dyDescent="0.25">
      <c r="A28" t="s">
        <v>10</v>
      </c>
      <c r="B28">
        <f>'Base de datos'!G55</f>
        <v>0</v>
      </c>
      <c r="C28">
        <f>'Base de datos'!I55</f>
        <v>0</v>
      </c>
      <c r="D28">
        <f>'Toma de datos y resultado'!D55</f>
        <v>0</v>
      </c>
      <c r="E28">
        <f t="shared" si="0"/>
        <v>0</v>
      </c>
      <c r="F28">
        <f t="shared" si="1"/>
        <v>0</v>
      </c>
    </row>
    <row r="29" spans="1:6" x14ac:dyDescent="0.25">
      <c r="A29" s="4" t="s">
        <v>11</v>
      </c>
    </row>
    <row r="30" spans="1:6" x14ac:dyDescent="0.25">
      <c r="A30" t="s">
        <v>12</v>
      </c>
      <c r="B30">
        <f>'Base de datos'!G59</f>
        <v>0</v>
      </c>
      <c r="C30">
        <f>'Base de datos'!I59</f>
        <v>0</v>
      </c>
      <c r="D30">
        <f>'Toma de datos y resultado'!D59</f>
        <v>0</v>
      </c>
      <c r="E30">
        <f t="shared" si="0"/>
        <v>0</v>
      </c>
      <c r="F30">
        <f t="shared" si="1"/>
        <v>0</v>
      </c>
    </row>
    <row r="31" spans="1:6" x14ac:dyDescent="0.25">
      <c r="A31" s="4" t="s">
        <v>13</v>
      </c>
    </row>
    <row r="32" spans="1:6" x14ac:dyDescent="0.25">
      <c r="A32" t="s">
        <v>14</v>
      </c>
      <c r="B32">
        <f>'Base de datos'!G63</f>
        <v>0</v>
      </c>
      <c r="C32">
        <f>'Base de datos'!I63</f>
        <v>0</v>
      </c>
      <c r="D32">
        <f>'Toma de datos y resultado'!D63</f>
        <v>0</v>
      </c>
      <c r="E32">
        <f t="shared" si="0"/>
        <v>0</v>
      </c>
      <c r="F32">
        <f t="shared" si="1"/>
        <v>0</v>
      </c>
    </row>
    <row r="34" spans="1:6" x14ac:dyDescent="0.25">
      <c r="A34" s="4" t="s">
        <v>16</v>
      </c>
    </row>
    <row r="35" spans="1:6" x14ac:dyDescent="0.25">
      <c r="A35" t="s">
        <v>17</v>
      </c>
      <c r="B35">
        <f>'Base de datos'!G67</f>
        <v>0</v>
      </c>
      <c r="C35">
        <f>'Base de datos'!I67</f>
        <v>0</v>
      </c>
      <c r="D35">
        <f>'Toma de datos y resultado'!D67</f>
        <v>0</v>
      </c>
      <c r="E35">
        <f t="shared" si="0"/>
        <v>0</v>
      </c>
      <c r="F35">
        <f t="shared" si="1"/>
        <v>0</v>
      </c>
    </row>
    <row r="37" spans="1:6" x14ac:dyDescent="0.25">
      <c r="A37" s="4" t="s">
        <v>18</v>
      </c>
    </row>
    <row r="38" spans="1:6" x14ac:dyDescent="0.25">
      <c r="A38" t="s">
        <v>19</v>
      </c>
      <c r="B38">
        <f>'Base de datos'!G71</f>
        <v>0</v>
      </c>
      <c r="C38">
        <f>'Base de datos'!I71</f>
        <v>0</v>
      </c>
      <c r="D38">
        <f>'Toma de datos y resultado'!D71</f>
        <v>0</v>
      </c>
      <c r="E38">
        <f t="shared" si="0"/>
        <v>0</v>
      </c>
      <c r="F38">
        <f t="shared" si="1"/>
        <v>0</v>
      </c>
    </row>
    <row r="39" spans="1:6" x14ac:dyDescent="0.25">
      <c r="A39" t="s">
        <v>20</v>
      </c>
      <c r="B39">
        <f>'Base de datos'!G73</f>
        <v>0</v>
      </c>
      <c r="C39">
        <f>'Base de datos'!I73</f>
        <v>0</v>
      </c>
      <c r="D39">
        <f>'Toma de datos y resultado'!D73</f>
        <v>0</v>
      </c>
      <c r="E39">
        <f t="shared" si="0"/>
        <v>0</v>
      </c>
      <c r="F39">
        <f t="shared" si="1"/>
        <v>0</v>
      </c>
    </row>
    <row r="40" spans="1:6" x14ac:dyDescent="0.25">
      <c r="A40" t="s">
        <v>21</v>
      </c>
      <c r="B40">
        <f>'Base de datos'!G75</f>
        <v>0</v>
      </c>
      <c r="C40">
        <f>'Base de datos'!I75</f>
        <v>0</v>
      </c>
      <c r="D40">
        <f>'Toma de datos y resultado'!D75</f>
        <v>0</v>
      </c>
      <c r="E40">
        <f t="shared" si="0"/>
        <v>0</v>
      </c>
      <c r="F40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20" sqref="B20"/>
    </sheetView>
  </sheetViews>
  <sheetFormatPr baseColWidth="10" defaultColWidth="9.140625" defaultRowHeight="15" x14ac:dyDescent="0.25"/>
  <cols>
    <col min="1" max="1" width="55" customWidth="1"/>
    <col min="2" max="2" width="13.85546875" customWidth="1"/>
  </cols>
  <sheetData>
    <row r="1" spans="1:2" x14ac:dyDescent="0.25">
      <c r="A1" s="2"/>
      <c r="B1" s="2"/>
    </row>
    <row r="2" spans="1:2" x14ac:dyDescent="0.25">
      <c r="A2" s="3" t="s">
        <v>0</v>
      </c>
      <c r="B2" s="2"/>
    </row>
    <row r="3" spans="1:2" x14ac:dyDescent="0.25">
      <c r="A3" s="3" t="s">
        <v>1</v>
      </c>
      <c r="B3" s="2"/>
    </row>
    <row r="4" spans="1:2" x14ac:dyDescent="0.25">
      <c r="A4" s="2" t="s">
        <v>2</v>
      </c>
      <c r="B4" s="2">
        <f>'Cálculo dique y contradique'!G4</f>
        <v>0</v>
      </c>
    </row>
    <row r="5" spans="1:2" x14ac:dyDescent="0.25">
      <c r="A5" s="2" t="s">
        <v>3</v>
      </c>
      <c r="B5" s="2">
        <f>'Cálculo dique y contradique'!G5</f>
        <v>0</v>
      </c>
    </row>
    <row r="6" spans="1:2" x14ac:dyDescent="0.25">
      <c r="A6" s="2" t="s">
        <v>5</v>
      </c>
      <c r="B6" s="2">
        <f>'Cálculo dique y contradique'!G6</f>
        <v>0</v>
      </c>
    </row>
    <row r="7" spans="1:2" x14ac:dyDescent="0.25">
      <c r="A7" s="3" t="s">
        <v>6</v>
      </c>
      <c r="B7" s="2"/>
    </row>
    <row r="8" spans="1:2" x14ac:dyDescent="0.25">
      <c r="A8" s="2" t="s">
        <v>7</v>
      </c>
      <c r="B8" s="2">
        <f>'Cálculo dique y contradique'!H8</f>
        <v>0</v>
      </c>
    </row>
    <row r="9" spans="1:2" x14ac:dyDescent="0.25">
      <c r="A9" s="2" t="s">
        <v>8</v>
      </c>
      <c r="B9" s="2">
        <f>'Cálculo dique y contradique'!H9</f>
        <v>0</v>
      </c>
    </row>
    <row r="10" spans="1:2" x14ac:dyDescent="0.25">
      <c r="A10" s="2" t="s">
        <v>9</v>
      </c>
      <c r="B10" s="2">
        <f>'Cálculo dique y contradique'!H10</f>
        <v>0</v>
      </c>
    </row>
    <row r="11" spans="1:2" x14ac:dyDescent="0.25">
      <c r="A11" s="3" t="s">
        <v>11</v>
      </c>
      <c r="B11" s="2"/>
    </row>
    <row r="12" spans="1:2" x14ac:dyDescent="0.25">
      <c r="A12" s="2" t="s">
        <v>12</v>
      </c>
      <c r="B12" s="2">
        <f>'Cálculo dique y contradique'!H12</f>
        <v>0</v>
      </c>
    </row>
    <row r="13" spans="1:2" x14ac:dyDescent="0.25">
      <c r="A13" s="3" t="s">
        <v>13</v>
      </c>
      <c r="B13" s="2"/>
    </row>
    <row r="14" spans="1:2" x14ac:dyDescent="0.25">
      <c r="A14" s="2" t="s">
        <v>14</v>
      </c>
      <c r="B14" s="2">
        <f>'Cálculo dique y contradique'!H14</f>
        <v>0</v>
      </c>
    </row>
    <row r="15" spans="1:2" x14ac:dyDescent="0.25">
      <c r="A15" s="2"/>
      <c r="B15" s="2"/>
    </row>
    <row r="16" spans="1:2" x14ac:dyDescent="0.25">
      <c r="A16" s="3" t="s">
        <v>15</v>
      </c>
      <c r="B16" s="2"/>
    </row>
    <row r="17" spans="1:2" x14ac:dyDescent="0.25">
      <c r="A17" s="3" t="s">
        <v>1</v>
      </c>
      <c r="B17" s="2"/>
    </row>
    <row r="18" spans="1:2" x14ac:dyDescent="0.25">
      <c r="A18" s="2" t="s">
        <v>2</v>
      </c>
      <c r="B18" s="2">
        <f>'Cálculo dique y contradique'!G18</f>
        <v>0</v>
      </c>
    </row>
    <row r="19" spans="1:2" x14ac:dyDescent="0.25">
      <c r="A19" s="2" t="s">
        <v>3</v>
      </c>
      <c r="B19" s="2">
        <f>'Cálculo dique y contradique'!G19</f>
        <v>0</v>
      </c>
    </row>
    <row r="20" spans="1:2" x14ac:dyDescent="0.25">
      <c r="A20" s="2" t="s">
        <v>5</v>
      </c>
      <c r="B20" s="2">
        <f>'Cálculo dique y contradique'!G20</f>
        <v>0</v>
      </c>
    </row>
    <row r="21" spans="1:2" x14ac:dyDescent="0.25">
      <c r="A21" s="3" t="s">
        <v>6</v>
      </c>
      <c r="B21" s="2"/>
    </row>
    <row r="22" spans="1:2" x14ac:dyDescent="0.25">
      <c r="A22" s="2" t="s">
        <v>7</v>
      </c>
      <c r="B22" s="2">
        <f>'Cálculo dique y contradique'!H22</f>
        <v>0</v>
      </c>
    </row>
    <row r="23" spans="1:2" x14ac:dyDescent="0.25">
      <c r="A23" s="2" t="s">
        <v>8</v>
      </c>
      <c r="B23" s="2">
        <f>'Cálculo dique y contradique'!H23</f>
        <v>0</v>
      </c>
    </row>
    <row r="24" spans="1:2" x14ac:dyDescent="0.25">
      <c r="A24" s="2" t="s">
        <v>9</v>
      </c>
      <c r="B24" s="2">
        <f>'Cálculo dique y contradique'!H24</f>
        <v>0</v>
      </c>
    </row>
    <row r="25" spans="1:2" x14ac:dyDescent="0.25">
      <c r="A25" s="3" t="s">
        <v>11</v>
      </c>
      <c r="B25" s="2"/>
    </row>
    <row r="26" spans="1:2" x14ac:dyDescent="0.25">
      <c r="A26" s="2" t="s">
        <v>12</v>
      </c>
      <c r="B26" s="2">
        <f>'Cálculo dique y contradique'!H26</f>
        <v>0</v>
      </c>
    </row>
    <row r="27" spans="1:2" x14ac:dyDescent="0.25">
      <c r="A27" s="3" t="s">
        <v>13</v>
      </c>
      <c r="B27" s="2"/>
    </row>
    <row r="28" spans="1:2" x14ac:dyDescent="0.25">
      <c r="A28" s="2" t="s">
        <v>14</v>
      </c>
      <c r="B28" s="2">
        <f>'Cálculo dique y contradique'!H28</f>
        <v>0</v>
      </c>
    </row>
    <row r="29" spans="1:2" x14ac:dyDescent="0.25">
      <c r="A29" s="2"/>
      <c r="B29" s="2"/>
    </row>
    <row r="30" spans="1:2" x14ac:dyDescent="0.25">
      <c r="A30" s="3" t="s">
        <v>16</v>
      </c>
      <c r="B30" s="2"/>
    </row>
    <row r="31" spans="1:2" x14ac:dyDescent="0.25">
      <c r="A31" s="2" t="s">
        <v>17</v>
      </c>
      <c r="B31" s="2">
        <f>'Dragado y rellenos'!B8</f>
        <v>0</v>
      </c>
    </row>
    <row r="32" spans="1:2" x14ac:dyDescent="0.25">
      <c r="A32" s="2"/>
      <c r="B32" s="2"/>
    </row>
    <row r="33" spans="1:2" x14ac:dyDescent="0.25">
      <c r="A33" s="3" t="s">
        <v>18</v>
      </c>
      <c r="B33" s="2"/>
    </row>
    <row r="34" spans="1:2" x14ac:dyDescent="0.25">
      <c r="A34" s="2" t="s">
        <v>19</v>
      </c>
      <c r="B34" s="2">
        <f>'Dragado y rellenos'!B3</f>
        <v>0</v>
      </c>
    </row>
    <row r="35" spans="1:2" x14ac:dyDescent="0.25">
      <c r="A35" s="2" t="s">
        <v>20</v>
      </c>
      <c r="B35" s="2">
        <f>'Dragado y rellenos'!B4</f>
        <v>0</v>
      </c>
    </row>
    <row r="36" spans="1:2" x14ac:dyDescent="0.25">
      <c r="A36" s="2" t="s">
        <v>21</v>
      </c>
      <c r="B36" s="2">
        <f>'Dragado y rellenos'!B5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I12" sqref="I12"/>
    </sheetView>
  </sheetViews>
  <sheetFormatPr baseColWidth="10" defaultRowHeight="15" x14ac:dyDescent="0.25"/>
  <cols>
    <col min="1" max="1" width="56.85546875" customWidth="1"/>
    <col min="2" max="2" width="14.28515625" customWidth="1"/>
    <col min="3" max="3" width="15.5703125" customWidth="1"/>
    <col min="4" max="4" width="22.5703125" customWidth="1"/>
    <col min="7" max="7" width="24.5703125" customWidth="1"/>
  </cols>
  <sheetData>
    <row r="1" spans="1:8" x14ac:dyDescent="0.25">
      <c r="B1" t="s">
        <v>61</v>
      </c>
      <c r="C1" t="s">
        <v>62</v>
      </c>
      <c r="D1" t="s">
        <v>63</v>
      </c>
    </row>
    <row r="2" spans="1:8" x14ac:dyDescent="0.25">
      <c r="A2" s="3" t="s">
        <v>0</v>
      </c>
    </row>
    <row r="3" spans="1:8" x14ac:dyDescent="0.25">
      <c r="A3" s="3" t="s">
        <v>1</v>
      </c>
      <c r="G3" t="s">
        <v>64</v>
      </c>
      <c r="H3">
        <f>SUM(D4:D36)</f>
        <v>0</v>
      </c>
    </row>
    <row r="4" spans="1:8" x14ac:dyDescent="0.25">
      <c r="A4" s="2" t="s">
        <v>2</v>
      </c>
      <c r="B4">
        <f>'Base de datos'!W9</f>
        <v>0</v>
      </c>
      <c r="C4">
        <f>'Estimación de mediciones'!B4</f>
        <v>0</v>
      </c>
      <c r="D4">
        <f>B4*C4</f>
        <v>0</v>
      </c>
      <c r="G4" t="s">
        <v>65</v>
      </c>
      <c r="H4">
        <v>0.86929999999999996</v>
      </c>
    </row>
    <row r="5" spans="1:8" x14ac:dyDescent="0.25">
      <c r="A5" s="2" t="s">
        <v>3</v>
      </c>
      <c r="B5">
        <f>'Base de datos'!W11</f>
        <v>0</v>
      </c>
      <c r="C5">
        <f>'Estimación de mediciones'!B5</f>
        <v>0</v>
      </c>
      <c r="D5">
        <f t="shared" ref="D5:D36" si="0">B5*C5</f>
        <v>0</v>
      </c>
    </row>
    <row r="6" spans="1:8" x14ac:dyDescent="0.25">
      <c r="A6" s="2" t="s">
        <v>5</v>
      </c>
      <c r="B6">
        <f>'Base de datos'!W13</f>
        <v>0</v>
      </c>
      <c r="C6">
        <f>'Estimación de mediciones'!B6</f>
        <v>0</v>
      </c>
      <c r="D6">
        <f t="shared" si="0"/>
        <v>0</v>
      </c>
      <c r="G6" t="s">
        <v>66</v>
      </c>
      <c r="H6">
        <f>H3/H4</f>
        <v>0</v>
      </c>
    </row>
    <row r="7" spans="1:8" x14ac:dyDescent="0.25">
      <c r="A7" s="3" t="s">
        <v>6</v>
      </c>
    </row>
    <row r="8" spans="1:8" x14ac:dyDescent="0.25">
      <c r="A8" s="2" t="s">
        <v>7</v>
      </c>
      <c r="B8">
        <f>'Base de datos'!W17</f>
        <v>0</v>
      </c>
      <c r="C8">
        <f>'Estimación de mediciones'!B8</f>
        <v>0</v>
      </c>
      <c r="D8">
        <f t="shared" si="0"/>
        <v>0</v>
      </c>
    </row>
    <row r="9" spans="1:8" x14ac:dyDescent="0.25">
      <c r="A9" s="2" t="s">
        <v>8</v>
      </c>
      <c r="B9">
        <f>'Base de datos'!W19</f>
        <v>0</v>
      </c>
      <c r="C9">
        <f>'Estimación de mediciones'!B9</f>
        <v>0</v>
      </c>
      <c r="D9">
        <f t="shared" si="0"/>
        <v>0</v>
      </c>
    </row>
    <row r="10" spans="1:8" x14ac:dyDescent="0.25">
      <c r="A10" s="2" t="s">
        <v>9</v>
      </c>
      <c r="B10">
        <f>'Base de datos'!W21</f>
        <v>0</v>
      </c>
      <c r="C10">
        <f>'Estimación de mediciones'!B10</f>
        <v>0</v>
      </c>
      <c r="D10">
        <f t="shared" si="0"/>
        <v>0</v>
      </c>
    </row>
    <row r="11" spans="1:8" x14ac:dyDescent="0.25">
      <c r="A11" s="3" t="s">
        <v>11</v>
      </c>
    </row>
    <row r="12" spans="1:8" x14ac:dyDescent="0.25">
      <c r="A12" s="2" t="s">
        <v>12</v>
      </c>
      <c r="B12">
        <f>'Base de datos'!W25</f>
        <v>0</v>
      </c>
      <c r="C12">
        <f>'Estimación de mediciones'!B12</f>
        <v>0</v>
      </c>
      <c r="D12">
        <f t="shared" si="0"/>
        <v>0</v>
      </c>
    </row>
    <row r="13" spans="1:8" x14ac:dyDescent="0.25">
      <c r="A13" s="3" t="s">
        <v>13</v>
      </c>
    </row>
    <row r="14" spans="1:8" x14ac:dyDescent="0.25">
      <c r="A14" s="2" t="s">
        <v>14</v>
      </c>
      <c r="B14">
        <f>'Base de datos'!W29</f>
        <v>0</v>
      </c>
      <c r="C14">
        <f>'Estimación de mediciones'!B14</f>
        <v>0</v>
      </c>
      <c r="D14">
        <f t="shared" si="0"/>
        <v>0</v>
      </c>
    </row>
    <row r="15" spans="1:8" x14ac:dyDescent="0.25">
      <c r="A15" s="2"/>
    </row>
    <row r="16" spans="1:8" x14ac:dyDescent="0.25">
      <c r="A16" s="3" t="s">
        <v>15</v>
      </c>
    </row>
    <row r="17" spans="1:4" x14ac:dyDescent="0.25">
      <c r="A17" s="3" t="s">
        <v>1</v>
      </c>
    </row>
    <row r="18" spans="1:4" x14ac:dyDescent="0.25">
      <c r="A18" s="2" t="s">
        <v>2</v>
      </c>
      <c r="B18">
        <f>'Base de datos'!W35</f>
        <v>0</v>
      </c>
      <c r="C18">
        <f>'Estimación de mediciones'!B18</f>
        <v>0</v>
      </c>
      <c r="D18">
        <f t="shared" si="0"/>
        <v>0</v>
      </c>
    </row>
    <row r="19" spans="1:4" x14ac:dyDescent="0.25">
      <c r="A19" s="2" t="s">
        <v>3</v>
      </c>
      <c r="B19">
        <f>'Base de datos'!W37</f>
        <v>0</v>
      </c>
      <c r="C19">
        <f>'Estimación de mediciones'!B19</f>
        <v>0</v>
      </c>
      <c r="D19">
        <f t="shared" si="0"/>
        <v>0</v>
      </c>
    </row>
    <row r="20" spans="1:4" x14ac:dyDescent="0.25">
      <c r="A20" s="2" t="s">
        <v>5</v>
      </c>
      <c r="B20">
        <f>'Base de datos'!W39</f>
        <v>0</v>
      </c>
      <c r="C20">
        <f>'Estimación de mediciones'!B20</f>
        <v>0</v>
      </c>
      <c r="D20">
        <f t="shared" si="0"/>
        <v>0</v>
      </c>
    </row>
    <row r="21" spans="1:4" x14ac:dyDescent="0.25">
      <c r="A21" s="3" t="s">
        <v>6</v>
      </c>
    </row>
    <row r="22" spans="1:4" x14ac:dyDescent="0.25">
      <c r="A22" s="2" t="s">
        <v>7</v>
      </c>
      <c r="B22">
        <f>'Base de datos'!W43</f>
        <v>0</v>
      </c>
      <c r="C22">
        <f>'Estimación de mediciones'!B22</f>
        <v>0</v>
      </c>
      <c r="D22">
        <f t="shared" si="0"/>
        <v>0</v>
      </c>
    </row>
    <row r="23" spans="1:4" x14ac:dyDescent="0.25">
      <c r="A23" s="2" t="s">
        <v>8</v>
      </c>
      <c r="B23">
        <f>'Base de datos'!W45</f>
        <v>0</v>
      </c>
      <c r="C23">
        <f>'Estimación de mediciones'!B23</f>
        <v>0</v>
      </c>
      <c r="D23">
        <f t="shared" si="0"/>
        <v>0</v>
      </c>
    </row>
    <row r="24" spans="1:4" x14ac:dyDescent="0.25">
      <c r="A24" s="2" t="s">
        <v>9</v>
      </c>
      <c r="B24">
        <f>'Base de datos'!W47</f>
        <v>0</v>
      </c>
      <c r="C24">
        <f>'Estimación de mediciones'!B24</f>
        <v>0</v>
      </c>
      <c r="D24">
        <f t="shared" si="0"/>
        <v>0</v>
      </c>
    </row>
    <row r="25" spans="1:4" x14ac:dyDescent="0.25">
      <c r="A25" s="3" t="s">
        <v>11</v>
      </c>
    </row>
    <row r="26" spans="1:4" x14ac:dyDescent="0.25">
      <c r="A26" s="2" t="s">
        <v>12</v>
      </c>
      <c r="B26">
        <f>'Base de datos'!W51</f>
        <v>0</v>
      </c>
      <c r="C26">
        <f>'Estimación de mediciones'!B26</f>
        <v>0</v>
      </c>
      <c r="D26">
        <f t="shared" si="0"/>
        <v>0</v>
      </c>
    </row>
    <row r="27" spans="1:4" x14ac:dyDescent="0.25">
      <c r="A27" s="3" t="s">
        <v>13</v>
      </c>
    </row>
    <row r="28" spans="1:4" x14ac:dyDescent="0.25">
      <c r="A28" s="2" t="s">
        <v>14</v>
      </c>
      <c r="B28">
        <f>'Base de datos'!W55</f>
        <v>0</v>
      </c>
      <c r="C28">
        <f>'Estimación de mediciones'!B28</f>
        <v>0</v>
      </c>
      <c r="D28">
        <f t="shared" si="0"/>
        <v>0</v>
      </c>
    </row>
    <row r="29" spans="1:4" x14ac:dyDescent="0.25">
      <c r="A29" s="2"/>
    </row>
    <row r="30" spans="1:4" x14ac:dyDescent="0.25">
      <c r="A30" s="3" t="s">
        <v>16</v>
      </c>
    </row>
    <row r="31" spans="1:4" x14ac:dyDescent="0.25">
      <c r="A31" s="2" t="s">
        <v>17</v>
      </c>
      <c r="B31">
        <f>'Base de datos'!W59</f>
        <v>0</v>
      </c>
      <c r="C31">
        <f>'Estimación de mediciones'!B31</f>
        <v>0</v>
      </c>
      <c r="D31">
        <f t="shared" si="0"/>
        <v>0</v>
      </c>
    </row>
    <row r="32" spans="1:4" x14ac:dyDescent="0.25">
      <c r="A32" s="2"/>
    </row>
    <row r="33" spans="1:4" x14ac:dyDescent="0.25">
      <c r="A33" s="3" t="s">
        <v>18</v>
      </c>
    </row>
    <row r="34" spans="1:4" x14ac:dyDescent="0.25">
      <c r="A34" s="2" t="s">
        <v>19</v>
      </c>
      <c r="B34">
        <f>'Base de datos'!W63</f>
        <v>0</v>
      </c>
      <c r="C34">
        <f>'Estimación de mediciones'!B34</f>
        <v>0</v>
      </c>
      <c r="D34">
        <f t="shared" si="0"/>
        <v>0</v>
      </c>
    </row>
    <row r="35" spans="1:4" x14ac:dyDescent="0.25">
      <c r="A35" s="2" t="s">
        <v>20</v>
      </c>
      <c r="B35">
        <f>'Base de datos'!W65</f>
        <v>0</v>
      </c>
      <c r="C35">
        <f>'Estimación de mediciones'!B35</f>
        <v>0</v>
      </c>
      <c r="D35">
        <f t="shared" si="0"/>
        <v>0</v>
      </c>
    </row>
    <row r="36" spans="1:4" x14ac:dyDescent="0.25">
      <c r="A36" s="2" t="s">
        <v>21</v>
      </c>
      <c r="B36">
        <f>'Base de datos'!W67</f>
        <v>0</v>
      </c>
      <c r="C36">
        <f>'Estimación de mediciones'!B36</f>
        <v>0</v>
      </c>
      <c r="D36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N26" sqref="N26"/>
    </sheetView>
  </sheetViews>
  <sheetFormatPr baseColWidth="10" defaultRowHeight="15" x14ac:dyDescent="0.25"/>
  <cols>
    <col min="1" max="1" width="57" customWidth="1"/>
    <col min="3" max="3" width="17" customWidth="1"/>
    <col min="4" max="4" width="11.85546875" bestFit="1" customWidth="1"/>
    <col min="5" max="5" width="14.85546875" customWidth="1"/>
  </cols>
  <sheetData>
    <row r="1" spans="1:8" x14ac:dyDescent="0.25">
      <c r="A1" s="2"/>
      <c r="B1" t="s">
        <v>44</v>
      </c>
      <c r="C1" t="s">
        <v>51</v>
      </c>
      <c r="D1" t="s">
        <v>36</v>
      </c>
      <c r="E1" t="s">
        <v>39</v>
      </c>
      <c r="F1" t="s">
        <v>38</v>
      </c>
      <c r="G1" t="s">
        <v>40</v>
      </c>
      <c r="H1" t="s">
        <v>50</v>
      </c>
    </row>
    <row r="2" spans="1:8" x14ac:dyDescent="0.25">
      <c r="A2" s="3" t="s">
        <v>0</v>
      </c>
    </row>
    <row r="3" spans="1:8" x14ac:dyDescent="0.25">
      <c r="A3" s="3" t="s">
        <v>1</v>
      </c>
    </row>
    <row r="4" spans="1:8" x14ac:dyDescent="0.25">
      <c r="A4" s="2" t="s">
        <v>41</v>
      </c>
      <c r="B4">
        <f>POWER('Toma de datos y resultado'!I17*1000/2300,1/3)</f>
        <v>0</v>
      </c>
      <c r="D4">
        <f>(3*B4-B4*COS(RADIANS(77.5)))*2*B4+(('Toma de datos y resultado'!I9+'Toma de datos y resultado'!I11-'Cálculo dique y contradique'!B4)*5^(1/2))*2*'Cálculo dique y contradique'!B4</f>
        <v>0</v>
      </c>
      <c r="E4">
        <f>'Toma de datos y resultado'!$I$5</f>
        <v>0</v>
      </c>
      <c r="F4">
        <f>D4*E4</f>
        <v>0</v>
      </c>
      <c r="G4">
        <f>IF(B4=0,0,F4/(B4^3)*0.8)</f>
        <v>0</v>
      </c>
    </row>
    <row r="5" spans="1:8" x14ac:dyDescent="0.25">
      <c r="A5" s="2" t="s">
        <v>42</v>
      </c>
      <c r="B5">
        <f>POWER('Toma de datos y resultado'!I19*1000/2300,1/3)</f>
        <v>0</v>
      </c>
      <c r="D5">
        <f>IF(B5&gt;0,(3*B4-2*B4*COS(RADIANS(77.5))-B5*COS(RADIANS(77.5)))*2*B4+(('Toma de datos y resultado'!I9+'Toma de datos y resultado'!I11-2*B4-B5)*5^(1/2))*2*B5,0)</f>
        <v>0</v>
      </c>
      <c r="E5">
        <f>'Toma de datos y resultado'!$I$5</f>
        <v>0</v>
      </c>
      <c r="F5">
        <f>D5*E5</f>
        <v>0</v>
      </c>
      <c r="G5">
        <f>IF(B5&gt;0,F5/(B5^3)*0.8,0)</f>
        <v>0</v>
      </c>
    </row>
    <row r="6" spans="1:8" x14ac:dyDescent="0.25">
      <c r="A6" s="2" t="s">
        <v>43</v>
      </c>
      <c r="B6">
        <f>POWER('Toma de datos y resultado'!I21*1000/2300,1/3)</f>
        <v>0</v>
      </c>
      <c r="D6">
        <f>IF(B6&gt;0,(('Toma de datos y resultado'!I11+'Toma de datos y resultado'!I13+2)*5^(1/2))*2*'Cálculo dique y contradique'!B6,0)</f>
        <v>0</v>
      </c>
      <c r="E6">
        <f>'Toma de datos y resultado'!$I$5</f>
        <v>0</v>
      </c>
      <c r="F6">
        <f>D6*E6</f>
        <v>0</v>
      </c>
      <c r="G6">
        <f>IF(B6&gt;0,F6/(B6^3)*0.8,0)</f>
        <v>0</v>
      </c>
    </row>
    <row r="7" spans="1:8" x14ac:dyDescent="0.25">
      <c r="A7" s="3" t="s">
        <v>49</v>
      </c>
    </row>
    <row r="8" spans="1:8" x14ac:dyDescent="0.25">
      <c r="A8" s="2" t="s">
        <v>53</v>
      </c>
      <c r="C8">
        <f>POWER('Toma de datos y resultado'!I25/2650,1/3)</f>
        <v>0</v>
      </c>
      <c r="D8">
        <f>IF(C8&gt;0,(3*B4-2*B4*COS(RADIANS(77.5))-C8*COS(RADIANS(77.5)))*2*B4+(('Toma de datos y resultado'!I9+'Toma de datos y resultado'!I11-'Cálculo dique y contradique'!B4*2-'Cálculo dique y contradique'!C8)*5^(1/2))*2*'Cálculo dique y contradique'!C8,0)</f>
        <v>0</v>
      </c>
      <c r="E8">
        <f>'Toma de datos y resultado'!$I$5</f>
        <v>0</v>
      </c>
      <c r="F8">
        <f>D8*E8</f>
        <v>0</v>
      </c>
      <c r="H8">
        <f>F8*0.8</f>
        <v>0</v>
      </c>
    </row>
    <row r="9" spans="1:8" x14ac:dyDescent="0.25">
      <c r="A9" s="2" t="s">
        <v>54</v>
      </c>
      <c r="C9">
        <f>POWER('Toma de datos y resultado'!I27/2650,1/3)</f>
        <v>0</v>
      </c>
      <c r="D9">
        <f>IF(C9&gt;0,IF(B5&gt;0,(3*B4-2*B4*COS(RADIANS(77.5))-2*B5*COS(RADIANS(77.5))-C9*COS(RADIANS(77.5)))*2*C9+(('Toma de datos y resultado'!I9+'Toma de datos y resultado'!I11-2*B4-2*'Cálculo dique y contradique'!B5-C9)*5^(1/2))*2*C9,IF(C8&gt;0,(3*B4-2*B4*COS(RADIANS(77.5))-2*C8*COS(RADIANS(77.5))-C9*COS(RADIANS(77.5))*2*C9+(('Toma de datos y resultado'!I9+'Toma de datos y resultado'!I11-2*B4-2*C8-C9)*5^(1/2))*2*C9),0)),0)</f>
        <v>0</v>
      </c>
      <c r="E9">
        <f>'Toma de datos y resultado'!$I$5</f>
        <v>0</v>
      </c>
      <c r="F9">
        <f t="shared" ref="F9:F14" si="0">D9*E9</f>
        <v>0</v>
      </c>
      <c r="H9">
        <f t="shared" ref="H9:H24" si="1">F9*0.8</f>
        <v>0</v>
      </c>
    </row>
    <row r="10" spans="1:8" x14ac:dyDescent="0.25">
      <c r="A10" s="2" t="s">
        <v>55</v>
      </c>
      <c r="C10">
        <f>POWER('Toma de datos y resultado'!I29/2650,1/3)</f>
        <v>0</v>
      </c>
      <c r="D10">
        <f>IF(C10&gt;0,(('Toma de datos y resultado'!I11+'Toma de datos y resultado'!I13+2)*5^(1/2))*2*'Cálculo dique y contradique'!C10,0)</f>
        <v>0</v>
      </c>
      <c r="E10">
        <f>'Toma de datos y resultado'!$I$5</f>
        <v>0</v>
      </c>
      <c r="F10">
        <f t="shared" si="0"/>
        <v>0</v>
      </c>
      <c r="H10">
        <f t="shared" si="1"/>
        <v>0</v>
      </c>
    </row>
    <row r="11" spans="1:8" x14ac:dyDescent="0.25">
      <c r="A11" s="3" t="s">
        <v>11</v>
      </c>
    </row>
    <row r="12" spans="1:8" x14ac:dyDescent="0.25">
      <c r="A12" s="2" t="s">
        <v>52</v>
      </c>
      <c r="D12">
        <f>(3*B4-2*(B4+B5+C8+C9)*COS(RADIANS(77.5)))*('Toma de datos y resultado'!I11+'Toma de datos y resultado'!I9-2*('Cálculo dique y contradique'!B4+'Cálculo dique y contradique'!B5+'Cálculo dique y contradique'!C8+'Cálculo dique y contradique'!C9))+'Toma de datos y resultado'!I7*('Toma de datos y resultado'!I11+'Toma de datos y resultado'!I13)+('Toma de datos y resultado'!I11+'Toma de datos y resultado'!I9-2*('Cálculo dique y contradique'!B4+'Cálculo dique y contradique'!B5+'Cálculo dique y contradique'!C8+'Cálculo dique y contradique'!C9))^2+('Toma de datos y resultado'!I11+'Toma de datos y resultado'!I13)^2</f>
        <v>0</v>
      </c>
      <c r="E12">
        <f>'Toma de datos y resultado'!$I$5</f>
        <v>0</v>
      </c>
      <c r="F12">
        <f t="shared" si="0"/>
        <v>0</v>
      </c>
      <c r="H12">
        <f>F12</f>
        <v>0</v>
      </c>
    </row>
    <row r="13" spans="1:8" x14ac:dyDescent="0.25">
      <c r="A13" s="3" t="s">
        <v>13</v>
      </c>
    </row>
    <row r="14" spans="1:8" x14ac:dyDescent="0.25">
      <c r="A14" s="2" t="s">
        <v>56</v>
      </c>
      <c r="D14">
        <f>3*('Toma de datos y resultado'!I9-'Toma de datos y resultado'!I13)</f>
        <v>0</v>
      </c>
      <c r="E14">
        <f>'Toma de datos y resultado'!$I$5</f>
        <v>0</v>
      </c>
      <c r="F14">
        <f t="shared" si="0"/>
        <v>0</v>
      </c>
      <c r="H14">
        <f t="shared" ref="H14" si="2">F14</f>
        <v>0</v>
      </c>
    </row>
    <row r="15" spans="1:8" x14ac:dyDescent="0.25">
      <c r="A15" s="2"/>
    </row>
    <row r="16" spans="1:8" x14ac:dyDescent="0.25">
      <c r="A16" s="3" t="s">
        <v>15</v>
      </c>
    </row>
    <row r="17" spans="1:8" x14ac:dyDescent="0.25">
      <c r="A17" s="3" t="s">
        <v>1</v>
      </c>
    </row>
    <row r="18" spans="1:8" x14ac:dyDescent="0.25">
      <c r="A18" s="2" t="s">
        <v>41</v>
      </c>
      <c r="B18">
        <f>POWER('Toma de datos y resultado'!I43*1000/2300,1/3)</f>
        <v>0</v>
      </c>
      <c r="D18">
        <f>(3*B18-B18*COS(RADIANS(77.5)))*2*B18+(('Toma de datos y resultado'!I37+'Toma de datos y resultado'!I39-'Cálculo dique y contradique'!B18)*5^(1/2))*2*'Cálculo dique y contradique'!B18</f>
        <v>0</v>
      </c>
      <c r="E18">
        <f>'Toma de datos y resultado'!$I$33</f>
        <v>0</v>
      </c>
      <c r="F18">
        <f>D18*E18</f>
        <v>0</v>
      </c>
      <c r="G18">
        <f>IF(B18=0,0,F18/(B18^3)*0.8)</f>
        <v>0</v>
      </c>
    </row>
    <row r="19" spans="1:8" x14ac:dyDescent="0.25">
      <c r="A19" s="2" t="s">
        <v>42</v>
      </c>
      <c r="B19">
        <f>POWER('Toma de datos y resultado'!I45*1000/2300,1/3)</f>
        <v>0</v>
      </c>
      <c r="D19">
        <f>IF(B19&gt;0,(3*B18-2*B18*COS(RADIANS(77.5))-B19*COS(RADIANS(77.5)))*2*B18+(('Toma de datos y resultado'!I37+'Toma de datos y resultado'!I39-2*'Cálculo dique y contradique'!B18-'Cálculo dique y contradique'!B19)*5^(1/2))*2*'Cálculo dique y contradique'!B19,0)</f>
        <v>0</v>
      </c>
      <c r="E19">
        <f>'Toma de datos y resultado'!$I$33</f>
        <v>0</v>
      </c>
      <c r="F19">
        <f t="shared" ref="F19:F28" si="3">D19*E19</f>
        <v>0</v>
      </c>
      <c r="G19">
        <f>IF(B19&gt;0,F19/(B19^3)*0.8,0)</f>
        <v>0</v>
      </c>
    </row>
    <row r="20" spans="1:8" x14ac:dyDescent="0.25">
      <c r="A20" s="2" t="s">
        <v>43</v>
      </c>
      <c r="B20">
        <f>POWER('Toma de datos y resultado'!I47*1000/2300,1/3)</f>
        <v>0</v>
      </c>
      <c r="D20">
        <f>IF(B20&gt;0,(('Toma de datos y resultado'!I39+'Toma de datos y resultado'!I13+2)*5^(1/2))*2*'Cálculo dique y contradique'!B20,0)</f>
        <v>0</v>
      </c>
      <c r="E20">
        <f>'Toma de datos y resultado'!$I$33</f>
        <v>0</v>
      </c>
      <c r="F20">
        <f t="shared" si="3"/>
        <v>0</v>
      </c>
      <c r="G20">
        <f>IF(B20&gt;0,F20/(B20^3)*0.8,0)</f>
        <v>0</v>
      </c>
    </row>
    <row r="21" spans="1:8" x14ac:dyDescent="0.25">
      <c r="A21" s="3" t="s">
        <v>49</v>
      </c>
    </row>
    <row r="22" spans="1:8" x14ac:dyDescent="0.25">
      <c r="A22" s="2" t="s">
        <v>53</v>
      </c>
      <c r="C22">
        <f>POWER('Toma de datos y resultado'!I51/2650,1/3)</f>
        <v>0</v>
      </c>
      <c r="D22">
        <f>IF(C22&gt;0,(3*B18-2*B18*COS(RADIANS(77.5)))*2*B18+(('Toma de datos y resultado'!I37+'Toma de datos y resultado'!I39-2*'Cálculo dique y contradique'!B18-'Cálculo dique y contradique'!C22)*5^(1/2))*2*'Cálculo dique y contradique'!C22,0)</f>
        <v>0</v>
      </c>
      <c r="E22">
        <f>'Toma de datos y resultado'!$I$33</f>
        <v>0</v>
      </c>
      <c r="F22">
        <f t="shared" si="3"/>
        <v>0</v>
      </c>
      <c r="H22">
        <f t="shared" si="1"/>
        <v>0</v>
      </c>
    </row>
    <row r="23" spans="1:8" x14ac:dyDescent="0.25">
      <c r="A23" s="2" t="s">
        <v>54</v>
      </c>
      <c r="C23">
        <f>POWER('Toma de datos y resultado'!I53/2650,1/3)</f>
        <v>0</v>
      </c>
      <c r="D23">
        <f>IF(C23&gt;0,IF(B19&gt;0,(3*B18-2*B18*COS(RADIANS(77.5))-2*B19*COS(RADIANS(77.5))-C23*COS(RADIANS(77.5)))*2*C23+(('Toma de datos y resultado'!I37+'Toma de datos y resultado'!I39-2*B18-2*B19-C23)*5^(1/2))*2*C23,IF(C22&gt;0,(3*B18-2*B18*COS(RADIANS(77.5))-2*C22*COS(RADIANS(77.5))-C23*COS(RADIANS(77.5)))*2*C23+(('Toma de datos y resultado'!I37+'Toma de datos y resultado'!I39-2*B18-2*C22-C23)*5^(1/2))*2*C23,0)),0)</f>
        <v>0</v>
      </c>
      <c r="E23">
        <f>'Toma de datos y resultado'!$I$33</f>
        <v>0</v>
      </c>
      <c r="F23">
        <f t="shared" si="3"/>
        <v>0</v>
      </c>
      <c r="H23">
        <f t="shared" si="1"/>
        <v>0</v>
      </c>
    </row>
    <row r="24" spans="1:8" x14ac:dyDescent="0.25">
      <c r="A24" s="2" t="s">
        <v>55</v>
      </c>
      <c r="C24">
        <f>POWER('Toma de datos y resultado'!I55/2650,1/3)</f>
        <v>0</v>
      </c>
      <c r="D24">
        <f>IF(C24&gt;0,(('Toma de datos y resultado'!I39+'Toma de datos y resultado'!I13+2)*5^(1/2))*2*C24,0)</f>
        <v>0</v>
      </c>
      <c r="E24">
        <f>'Toma de datos y resultado'!$I$33</f>
        <v>0</v>
      </c>
      <c r="F24">
        <f t="shared" si="3"/>
        <v>0</v>
      </c>
      <c r="H24">
        <f t="shared" si="1"/>
        <v>0</v>
      </c>
    </row>
    <row r="25" spans="1:8" x14ac:dyDescent="0.25">
      <c r="A25" s="3" t="s">
        <v>11</v>
      </c>
    </row>
    <row r="26" spans="1:8" x14ac:dyDescent="0.25">
      <c r="A26" s="2" t="s">
        <v>52</v>
      </c>
      <c r="D26">
        <f>(3*B18-2*(B18+B19+C22+C23)*COS(RADIANS(77.5)))*('Toma de datos y resultado'!I39+'Toma de datos y resultado'!I37-2*('Cálculo dique y contradique'!B18+'Cálculo dique y contradique'!B19+'Cálculo dique y contradique'!C22+'Cálculo dique y contradique'!C23))+'Toma de datos y resultado'!I35*('Toma de datos y resultado'!I39+'Toma de datos y resultado'!I13)+('Toma de datos y resultado'!I39+'Toma de datos y resultado'!I37-2*('Cálculo dique y contradique'!B18+'Cálculo dique y contradique'!B19+'Cálculo dique y contradique'!C22+'Cálculo dique y contradique'!C23))^2+('Toma de datos y resultado'!I39+'Toma de datos y resultado'!I13)^2</f>
        <v>0</v>
      </c>
      <c r="E26">
        <f>'Toma de datos y resultado'!$I$33</f>
        <v>0</v>
      </c>
      <c r="F26">
        <f t="shared" si="3"/>
        <v>0</v>
      </c>
      <c r="H26">
        <f>F26</f>
        <v>0</v>
      </c>
    </row>
    <row r="27" spans="1:8" x14ac:dyDescent="0.25">
      <c r="A27" s="3" t="s">
        <v>13</v>
      </c>
    </row>
    <row r="28" spans="1:8" x14ac:dyDescent="0.25">
      <c r="A28" s="2" t="s">
        <v>56</v>
      </c>
      <c r="D28">
        <f>3*('Toma de datos y resultado'!I37-'Toma de datos y resultado'!I13)</f>
        <v>0</v>
      </c>
      <c r="E28">
        <f>'Toma de datos y resultado'!$I$33</f>
        <v>0</v>
      </c>
      <c r="F28">
        <f t="shared" si="3"/>
        <v>0</v>
      </c>
      <c r="H28">
        <f t="shared" ref="H28" si="4">F28</f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7" sqref="F7"/>
    </sheetView>
  </sheetViews>
  <sheetFormatPr baseColWidth="10" defaultRowHeight="15" x14ac:dyDescent="0.25"/>
  <cols>
    <col min="1" max="1" width="24.5703125" customWidth="1"/>
  </cols>
  <sheetData>
    <row r="1" spans="1:2" x14ac:dyDescent="0.25">
      <c r="B1" t="s">
        <v>50</v>
      </c>
    </row>
    <row r="2" spans="1:2" x14ac:dyDescent="0.25">
      <c r="A2" s="4" t="s">
        <v>18</v>
      </c>
    </row>
    <row r="3" spans="1:2" x14ac:dyDescent="0.25">
      <c r="A3" t="s">
        <v>57</v>
      </c>
      <c r="B3">
        <f>'Toma de datos y resultado'!I67*ABS('Toma de datos y resultado'!I71-'Toma de datos y resultado'!I69)</f>
        <v>0</v>
      </c>
    </row>
    <row r="4" spans="1:2" x14ac:dyDescent="0.25">
      <c r="A4" t="s">
        <v>58</v>
      </c>
      <c r="B4">
        <f>'Toma de datos y resultado'!I73*ABS('Toma de datos y resultado'!I77-'Toma de datos y resultado'!I75)</f>
        <v>0</v>
      </c>
    </row>
    <row r="5" spans="1:2" x14ac:dyDescent="0.25">
      <c r="A5" t="s">
        <v>60</v>
      </c>
      <c r="B5">
        <f>B3+B4</f>
        <v>0</v>
      </c>
    </row>
    <row r="7" spans="1:2" x14ac:dyDescent="0.25">
      <c r="A7" s="4" t="s">
        <v>16</v>
      </c>
    </row>
    <row r="8" spans="1:2" x14ac:dyDescent="0.25">
      <c r="A8" t="s">
        <v>59</v>
      </c>
      <c r="B8">
        <f>'Toma de datos y resultado'!I59*((2+'Toma de datos y resultado'!I13)+ABS('Toma de datos y resultado'!I61))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Instrucciones</vt:lpstr>
      <vt:lpstr>Toma de datos y resultado</vt:lpstr>
      <vt:lpstr>Base de datos</vt:lpstr>
      <vt:lpstr>Cálculo conocidas</vt:lpstr>
      <vt:lpstr>Estimación de mediciones</vt:lpstr>
      <vt:lpstr>Cálculo estimadas</vt:lpstr>
      <vt:lpstr>Cálculo dique y contradique</vt:lpstr>
      <vt:lpstr>Dragado y rellenos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2016-03-28T10:21:21Z</dcterms:modified>
</cp:coreProperties>
</file>